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A2 Výpočet odpisů - plán" sheetId="1" r:id="rId1"/>
    <sheet name="A3 Rozpočet nákladů a výnosů" sheetId="2" r:id="rId2"/>
    <sheet name="A9 Plán fondů a oprav" sheetId="3" r:id="rId3"/>
    <sheet name="A11a Plán V+N - výhled " sheetId="4" r:id="rId4"/>
    <sheet name="A11b Plán V+N zveřejnění" sheetId="5" r:id="rId5"/>
  </sheets>
  <definedNames/>
  <calcPr fullCalcOnLoad="1"/>
</workbook>
</file>

<file path=xl/sharedStrings.xml><?xml version="1.0" encoding="utf-8"?>
<sst xmlns="http://schemas.openxmlformats.org/spreadsheetml/2006/main" count="513" uniqueCount="250">
  <si>
    <t>Výpočet odpisů podle odpisového plánu na rok 2020</t>
  </si>
  <si>
    <t>Příloha č.A 2</t>
  </si>
  <si>
    <t>Název organizace:</t>
  </si>
  <si>
    <t>1x dle potřeby</t>
  </si>
  <si>
    <t>Movitý majetek:</t>
  </si>
  <si>
    <t>Odpis.
skup./roky odpisu</t>
  </si>
  <si>
    <t>Invent. číslo</t>
  </si>
  <si>
    <t>CZ-CPA
CZ-CC</t>
  </si>
  <si>
    <t>Název majetku</t>
  </si>
  <si>
    <t>Datum 
zařazení</t>
  </si>
  <si>
    <t>Měsíce
odpisu</t>
  </si>
  <si>
    <t>Počet měsíců již odepsaných</t>
  </si>
  <si>
    <t>Počet měsíců k odpisů</t>
  </si>
  <si>
    <t>Pořiz. cena
 v Kč</t>
  </si>
  <si>
    <t>Oprávky 
v Kč</t>
  </si>
  <si>
    <t>Zůstatková cena v Kč</t>
  </si>
  <si>
    <t xml:space="preserve">Zůstatková hodnota 
</t>
  </si>
  <si>
    <t>Zbývá k odpisu
Kč</t>
  </si>
  <si>
    <t>Odpis.plán 
roční v Kč</t>
  </si>
  <si>
    <t>x</t>
  </si>
  <si>
    <t>Mezisoučet</t>
  </si>
  <si>
    <t>Nemovitý majetek:</t>
  </si>
  <si>
    <t>C e l k e m</t>
  </si>
  <si>
    <t>Nemovitý majetek z dotace:</t>
  </si>
  <si>
    <t>Oprávky v Kč</t>
  </si>
  <si>
    <t>Odpisy z transferového podílu …%</t>
  </si>
  <si>
    <t>Odpisy
hrazené zřizovatelem …%</t>
  </si>
  <si>
    <r>
      <rPr>
        <b/>
        <sz val="8"/>
        <rFont val="Arial CE"/>
        <family val="2"/>
      </rPr>
      <t xml:space="preserve">Poznámka: </t>
    </r>
    <r>
      <rPr>
        <sz val="8"/>
        <rFont val="Arial CE"/>
        <family val="2"/>
      </rPr>
      <t>Tuto tabulku lze nahradit přílohou z programu pokud splňuje požadované náležitosti viz tabulka výše</t>
    </r>
  </si>
  <si>
    <t>Mov. maj. Kč</t>
  </si>
  <si>
    <t>Nemov. maj. Kč</t>
  </si>
  <si>
    <t>Datum:</t>
  </si>
  <si>
    <t>Odpisy hlavní činnost</t>
  </si>
  <si>
    <t>Podpis statutárního orgánu:</t>
  </si>
  <si>
    <t>Zpracoval:</t>
  </si>
  <si>
    <r>
      <rPr>
        <sz val="9"/>
        <rFont val="Arial CE"/>
        <family val="2"/>
      </rPr>
      <t xml:space="preserve">Odpisy doplňková činnost </t>
    </r>
    <r>
      <rPr>
        <sz val="9"/>
        <color indexed="10"/>
        <rFont val="Arial CE"/>
        <family val="2"/>
      </rPr>
      <t>(-)</t>
    </r>
  </si>
  <si>
    <t>Razítko:</t>
  </si>
  <si>
    <t>Požadavek na rozpočet zřizovatele</t>
  </si>
  <si>
    <t>Razítko a podpis za Odbor sociálních věcí a školství:</t>
  </si>
  <si>
    <t>Rozpočet nákladů a výnosů na rok 2022    - požadavek</t>
  </si>
  <si>
    <t>Příloha č. A 3</t>
  </si>
  <si>
    <t>strana 1</t>
  </si>
  <si>
    <t>Název organizace: Mateřská škola Přerov, Komenskeho 25</t>
  </si>
  <si>
    <t>období:</t>
  </si>
  <si>
    <t>1x roční</t>
  </si>
  <si>
    <t>Účtová osnova</t>
  </si>
  <si>
    <t>Statutární město Přerov v Kč</t>
  </si>
  <si>
    <t>Kraj v Kč</t>
  </si>
  <si>
    <t>Šablony, Obědy zdarma</t>
  </si>
  <si>
    <t>CELKEM v Kč</t>
  </si>
  <si>
    <t xml:space="preserve">Rozpočet 2021 
(původní) </t>
  </si>
  <si>
    <t>Požadavek na rok 2022</t>
  </si>
  <si>
    <t>Spotřeba materiálu</t>
  </si>
  <si>
    <t>Spotřeba energie</t>
  </si>
  <si>
    <t>z toho: pára</t>
  </si>
  <si>
    <t xml:space="preserve">            elektřina</t>
  </si>
  <si>
    <t xml:space="preserve">            voda</t>
  </si>
  <si>
    <t xml:space="preserve">            plyn</t>
  </si>
  <si>
    <t>Opravy a udržování</t>
  </si>
  <si>
    <t>Cestovné</t>
  </si>
  <si>
    <t>Náklady na reprezentaci</t>
  </si>
  <si>
    <t>Ostatní služby (vč. bank. popl.)</t>
  </si>
  <si>
    <t>Mzdové náklady (vč.náhrad PN)</t>
  </si>
  <si>
    <t>Zák. soc. pojištění</t>
  </si>
  <si>
    <t>Jiné soc. pojištění (Kooperativa)</t>
  </si>
  <si>
    <t>Zák. soc. náklady (FKSP, VR)</t>
  </si>
  <si>
    <t>Jiné soc. náklady</t>
  </si>
  <si>
    <t>Daně a poplatky</t>
  </si>
  <si>
    <t>Jiné pokuty a penále</t>
  </si>
  <si>
    <t>Prodaný materiál</t>
  </si>
  <si>
    <t>Manka a škody</t>
  </si>
  <si>
    <t>Ost. náklady z činností</t>
  </si>
  <si>
    <t>Odpisy dl. nemovitého maj.</t>
  </si>
  <si>
    <t>Odpisy dl. movitého maj.</t>
  </si>
  <si>
    <t>Odpisy dl. maj. (z dotací nekryto)</t>
  </si>
  <si>
    <t>Náklady z DDM</t>
  </si>
  <si>
    <t>NÁKLADY CELKEM</t>
  </si>
  <si>
    <t>Výnosy z prodeje vl. výrobků</t>
  </si>
  <si>
    <t>Výnosy z prodeje služeb</t>
  </si>
  <si>
    <t>Výnosy z pronájmů</t>
  </si>
  <si>
    <t>Jiné ostatní výnosy (úplata)</t>
  </si>
  <si>
    <t>Jiné ostatní výnosy (ostatní)</t>
  </si>
  <si>
    <t>Smluvní pokuty a úroky z prodlení</t>
  </si>
  <si>
    <t>Výnosy z vyřazených pohledávek</t>
  </si>
  <si>
    <t>Tržby z prodeje materiálu</t>
  </si>
  <si>
    <t>Výnosy z prodeje DHM</t>
  </si>
  <si>
    <t>Čerpání fondů</t>
  </si>
  <si>
    <t>Ostatní výnosy z činností</t>
  </si>
  <si>
    <t>Úroky (vč. snížení o daň)</t>
  </si>
  <si>
    <t>Výnosy vybr. MVI z transferů (z dotací)</t>
  </si>
  <si>
    <t>Výnosy vybr. MVI z transferů</t>
  </si>
  <si>
    <t>VÝNOSY CELKEM</t>
  </si>
  <si>
    <t>ZISK(+), ZTRÁTA(-)</t>
  </si>
  <si>
    <t>Daň z příjmů</t>
  </si>
  <si>
    <t>Výsledek hospodaření po zdanění</t>
  </si>
  <si>
    <t>strana 2</t>
  </si>
  <si>
    <t>Název fondu</t>
  </si>
  <si>
    <t>Očekávaná skutečnost ke 31.12.2021 Kč</t>
  </si>
  <si>
    <t>Předpoklad užití (vypsat)</t>
  </si>
  <si>
    <t>Požadavky na posílení mimořádná např. bazén, prádelna, hlídači, dozor, náhradní plnění apod.</t>
  </si>
  <si>
    <t xml:space="preserve">Fond odměn </t>
  </si>
  <si>
    <t>na:</t>
  </si>
  <si>
    <t>Kč:</t>
  </si>
  <si>
    <t>Fond rezervní vytvořený z VH</t>
  </si>
  <si>
    <t xml:space="preserve">praní prádla </t>
  </si>
  <si>
    <t>Fond rezervní z ostatních titulů</t>
  </si>
  <si>
    <t>rozvoz stravy, prádla</t>
  </si>
  <si>
    <t>Fond investic</t>
  </si>
  <si>
    <t>UP, prádlo, nádobí</t>
  </si>
  <si>
    <t>Počet zapsaných dětí/žáků dle zahajovacího výkazu ke dni: 30.9.2021</t>
  </si>
  <si>
    <t>ZŠS:</t>
  </si>
  <si>
    <t>%</t>
  </si>
  <si>
    <t>počet</t>
  </si>
  <si>
    <t>podíl HČ %:</t>
  </si>
  <si>
    <t>MŠ:</t>
  </si>
  <si>
    <t>celodenní:</t>
  </si>
  <si>
    <t>podíl DČ %:</t>
  </si>
  <si>
    <t>s nepravid. docházkou:</t>
  </si>
  <si>
    <r>
      <rPr>
        <b/>
        <sz val="10"/>
        <rFont val="Arial CE"/>
        <family val="2"/>
      </rPr>
      <t>z toho</t>
    </r>
    <r>
      <rPr>
        <sz val="10"/>
        <rFont val="Arial CE"/>
        <family val="2"/>
      </rPr>
      <t>: - předškolní</t>
    </r>
  </si>
  <si>
    <t>všechny osvoboz .od úplaty</t>
  </si>
  <si>
    <t>ZŠ:</t>
  </si>
  <si>
    <t>žáci celkem</t>
  </si>
  <si>
    <t>ŠD:</t>
  </si>
  <si>
    <t>děti MŠ:</t>
  </si>
  <si>
    <t>děti MŠ soukromých:</t>
  </si>
  <si>
    <t>žáci ZŠ:</t>
  </si>
  <si>
    <t>žáci ZŠ soukromých:</t>
  </si>
  <si>
    <t>studenti s příspěvkem
na odpisy</t>
  </si>
  <si>
    <t>Požadavky na opravy a údržbu:</t>
  </si>
  <si>
    <t>Akce:</t>
  </si>
  <si>
    <t>HČ Kč</t>
  </si>
  <si>
    <t>DČ Kč</t>
  </si>
  <si>
    <t>z vlastního rozpočtu:</t>
  </si>
  <si>
    <t>drobné opravy, malby</t>
  </si>
  <si>
    <t>z rozpočtu zřizovatele:</t>
  </si>
  <si>
    <r>
      <rPr>
        <b/>
        <sz val="10"/>
        <rFont val="Arial CE"/>
        <family val="2"/>
      </rPr>
      <t>Poznámka:</t>
    </r>
    <r>
      <rPr>
        <sz val="10"/>
        <rFont val="Arial CE"/>
        <family val="2"/>
      </rPr>
      <t xml:space="preserve"> doložit kopie cenové nabídky, případně vypsat na druhou stranu</t>
    </r>
  </si>
  <si>
    <t>Požadavky na pořízení investic:</t>
  </si>
  <si>
    <r>
      <rPr>
        <b/>
        <sz val="10"/>
        <rFont val="Arial CE"/>
        <family val="2"/>
      </rPr>
      <t>Poznámka:</t>
    </r>
    <r>
      <rPr>
        <sz val="10"/>
        <rFont val="Arial CE"/>
        <family val="2"/>
      </rPr>
      <t xml:space="preserve"> doložit kopie cenové nabídky</t>
    </r>
  </si>
  <si>
    <t>Příloha: výpočet odpisů - plán PO!</t>
  </si>
  <si>
    <t>Příloha A 9</t>
  </si>
  <si>
    <t>Plán tvorby a čerpání peněžních fondů a plán oprav a údržby k …</t>
  </si>
  <si>
    <t>2x průběžně</t>
  </si>
  <si>
    <t>Fond investic 416</t>
  </si>
  <si>
    <t>stav k 1.1.20..</t>
  </si>
  <si>
    <t>t v o r b a  v   Kč</t>
  </si>
  <si>
    <t>č e r p á n í   v   K č</t>
  </si>
  <si>
    <t>stav k 31.12.20..</t>
  </si>
  <si>
    <t>příděl z odpisů z DHM a DNM</t>
  </si>
  <si>
    <t>odvod do rozpočtu města</t>
  </si>
  <si>
    <t>převod z rezervního fondu</t>
  </si>
  <si>
    <t>plán čerpání - akce *)</t>
  </si>
  <si>
    <t>dotace z rozpočtu města</t>
  </si>
  <si>
    <t>plán čerpání - akce</t>
  </si>
  <si>
    <t>prodej majetku</t>
  </si>
  <si>
    <t>dary k invest. účelům</t>
  </si>
  <si>
    <t>ostatní</t>
  </si>
  <si>
    <t>celkem tvorba</t>
  </si>
  <si>
    <t>celkem čerpání</t>
  </si>
  <si>
    <t>Fond rezervní - ze zlepšeného VH 413</t>
  </si>
  <si>
    <t xml:space="preserve">příděl ze zlepš. výsl. hosp. </t>
  </si>
  <si>
    <t>*) povinnost úpravy při akcí nad 40.000,-</t>
  </si>
  <si>
    <t>Rezervní fond 
z ostatních titulů 414</t>
  </si>
  <si>
    <t>Opravy a udržování -
 účet 511</t>
  </si>
  <si>
    <t>t v o r b a v Kč</t>
  </si>
  <si>
    <t>č e r p á n í   v Kč</t>
  </si>
  <si>
    <t>převod z RF přes účet 648</t>
  </si>
  <si>
    <t>převod z FI přes účet 648</t>
  </si>
  <si>
    <t>převod z položky….</t>
  </si>
  <si>
    <t>*) povinnost úpravy při akcí nad 50.000,-</t>
  </si>
  <si>
    <t>Razítko a podpis za odbor sociálních věcí a školství:</t>
  </si>
  <si>
    <t>Příloha č. A 11a podrobná</t>
  </si>
  <si>
    <t xml:space="preserve">2 x </t>
  </si>
  <si>
    <t>Rozpočet - Plán (návrh plánu) výnosů a nákladů příspěvkové organizace - střednědobý výhled pro roky 2023 - 2024 (rozepsaný na jednotlivé účty v tis. Kč)</t>
  </si>
  <si>
    <t>Organizace: Mateřská škola Přerov, Komenského 25</t>
  </si>
  <si>
    <t>Plán nákladů:</t>
  </si>
  <si>
    <t>Rozpočet na rok 2022</t>
  </si>
  <si>
    <t xml:space="preserve">Střednědobý výhled rozpočtu na rok 2023 </t>
  </si>
  <si>
    <t xml:space="preserve">Střednědobý výhled rozpočtu na rok 2024 </t>
  </si>
  <si>
    <t>Účet</t>
  </si>
  <si>
    <t>Název</t>
  </si>
  <si>
    <t xml:space="preserve">Statutární město </t>
  </si>
  <si>
    <t>Jiné 
zdroje</t>
  </si>
  <si>
    <t>DČ</t>
  </si>
  <si>
    <t>Celkem Kč</t>
  </si>
  <si>
    <t>Jiné zdroje</t>
  </si>
  <si>
    <t>Spotřeba potravin</t>
  </si>
  <si>
    <r>
      <rPr>
        <b/>
        <sz val="8"/>
        <color indexed="12"/>
        <rFont val="Arial CE"/>
        <family val="2"/>
      </rPr>
      <t xml:space="preserve">Spotřeba energií celkem </t>
    </r>
    <r>
      <rPr>
        <sz val="8"/>
        <rFont val="Arial CE"/>
        <family val="2"/>
      </rPr>
      <t>(vzorec)</t>
    </r>
  </si>
  <si>
    <t>z toho:</t>
  </si>
  <si>
    <t xml:space="preserve">            pára</t>
  </si>
  <si>
    <t xml:space="preserve">            el. energie</t>
  </si>
  <si>
    <t>Mzdové náklady (vč. náhrad do 14.dne PN)</t>
  </si>
  <si>
    <t>Zákonné sociální pojištění</t>
  </si>
  <si>
    <t>Zákonné sociální pojištění (zdravotní)</t>
  </si>
  <si>
    <t>Zák. soc. náklady (FKSP)</t>
  </si>
  <si>
    <t>Zák. soc. náklady (Věcná režie)</t>
  </si>
  <si>
    <t>Daň silniční</t>
  </si>
  <si>
    <t>Jiné daně a poplatky</t>
  </si>
  <si>
    <t>Ostatní náklady z činností</t>
  </si>
  <si>
    <t>Odpisy dl. majetku (z dotací nekryto zřiz.)</t>
  </si>
  <si>
    <t>Odpisy mov. majetku na děti/žáky vlastní</t>
  </si>
  <si>
    <t>Odpisy mov. maj. na děti/žáky jiných zřizov.</t>
  </si>
  <si>
    <t>Odpisy mov. maj. na cizí strávníky</t>
  </si>
  <si>
    <t>Odpisy nem. maj. na děti/žáky vlastní</t>
  </si>
  <si>
    <t>Odpisy nem. maj.na děti/žáky jiných zřizov.</t>
  </si>
  <si>
    <t>Odpisy nem. maj.na cizí strávníky</t>
  </si>
  <si>
    <t>Náklady z drobného dlouhodobého majetku</t>
  </si>
  <si>
    <t>Kurzové ztráty</t>
  </si>
  <si>
    <t>Náklady celkem</t>
  </si>
  <si>
    <t>Plán výnosů:</t>
  </si>
  <si>
    <t>Výnosy z prodeje vlastních výrobků</t>
  </si>
  <si>
    <t xml:space="preserve">Výnosy z prodeje služeb </t>
  </si>
  <si>
    <t>Výnosy z pronájmu (vč. služeb)</t>
  </si>
  <si>
    <t>Jiné výnosy z vlast. výkonů - úplata</t>
  </si>
  <si>
    <t>Jiné výnosy z vlast. výkonů - ostatní</t>
  </si>
  <si>
    <t>Výnosy z prodeje materiálu</t>
  </si>
  <si>
    <t xml:space="preserve">Úroky (vč. snížení o daň) </t>
  </si>
  <si>
    <t>Kurzové zisky</t>
  </si>
  <si>
    <t xml:space="preserve">Výn. vybr. MVI z transferů (z dotací)  </t>
  </si>
  <si>
    <t xml:space="preserve">Výn. vybr. míst. vlád. inst. z transferů  </t>
  </si>
  <si>
    <t>Výnosy celkem</t>
  </si>
  <si>
    <t>Výsledek hospodaření  Zisk/Ztráta</t>
  </si>
  <si>
    <t>Příděl do FI:</t>
  </si>
  <si>
    <t>Nařízený odvod z odpisů z 416 IF:</t>
  </si>
  <si>
    <t>Datum předání:</t>
  </si>
  <si>
    <t>Razítko, podpis statutárního orgánu:</t>
  </si>
  <si>
    <t>Bc. Marie Netočná</t>
  </si>
  <si>
    <t>ředitelka MŠ Přerov, Komenského 25</t>
  </si>
  <si>
    <t>Datum převzetí:</t>
  </si>
  <si>
    <t>Příloha č. A 11a nerozepsaná</t>
  </si>
  <si>
    <t>Rozpočet -  výnosů a nákladů příspěvkové organizace - střednědobý výhled pro roky 2023 - 2024  (nerozepsaný na jednotlivé účty  v tis. Kč)</t>
  </si>
  <si>
    <t>Doplňková činnost</t>
  </si>
  <si>
    <t xml:space="preserve">Celkem </t>
  </si>
  <si>
    <t>Příloha č. A 11 b podrobná</t>
  </si>
  <si>
    <t>Rozpočet - Plán (návrh plánu) výnosů a nákladů příspěvkové organizace na rok 2022ke zveřejnění (rozepsaný na jednotlivé účty)</t>
  </si>
  <si>
    <t>Rozpočet na rok 2021 v tis. Kč</t>
  </si>
  <si>
    <t>Rozpočet na rok 2022 v tis. Kč</t>
  </si>
  <si>
    <t xml:space="preserve">Původní rozpočet </t>
  </si>
  <si>
    <t>Upravený rozpočet k datu 31.8.2021</t>
  </si>
  <si>
    <t xml:space="preserve">Očekávané plnění rozpočtu  </t>
  </si>
  <si>
    <t xml:space="preserve">Statutární 
město </t>
  </si>
  <si>
    <t xml:space="preserve">
Celkem </t>
  </si>
  <si>
    <t>Doplňková 
činnost</t>
  </si>
  <si>
    <t>Zák. soc. náklady (Respirátory)</t>
  </si>
  <si>
    <t>Příděl do Fondu investic:</t>
  </si>
  <si>
    <t>Nařízený odvod z odpisů:</t>
  </si>
  <si>
    <t>Razítko, podpis statutátního orgánu:</t>
  </si>
  <si>
    <t>Příloha č. A 11 b nerozepsaná</t>
  </si>
  <si>
    <t>Rozpočet -  výnosů a nákladů příspěvkové organizace na rok 2022 ke zveřejnění (nerozepsaný na jednotlivé účty)</t>
  </si>
  <si>
    <t>Organizace:Mateřská škola Přerov, Komenského 25</t>
  </si>
  <si>
    <t xml:space="preserve">Očekávané plnění ropočtu  </t>
  </si>
  <si>
    <t>Nařízený odvod z odpisů 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</si>
</sst>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Kč&quot;_-;\-* #,##0.00&quot; Kč&quot;_-;_-* \-??&quot; Kč&quot;_-;_-@_-"/>
    <numFmt numFmtId="166" formatCode="_-* #,##0.00\ _K_č_-;\-* #,##0.00\ _K_č_-;_-* \-??\ _K_č_-;_-@_-"/>
    <numFmt numFmtId="167" formatCode="dd/mm/yyyy"/>
    <numFmt numFmtId="168" formatCode="@"/>
    <numFmt numFmtId="169" formatCode="_-* #,##0\ _K_č_-;\-* #,##0\ _K_č_-;_-* \-??\ _K_č_-;_-@_-"/>
    <numFmt numFmtId="170" formatCode="0.00"/>
    <numFmt numFmtId="171" formatCode="#,##0.0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8"/>
      <color indexed="12"/>
      <name val="Arial CE"/>
      <family val="2"/>
    </font>
    <font>
      <b/>
      <sz val="8"/>
      <color indexed="48"/>
      <name val="Arial CE"/>
      <family val="2"/>
    </font>
    <font>
      <sz val="12"/>
      <name val="Arial CE"/>
      <family val="2"/>
    </font>
    <font>
      <b/>
      <sz val="8"/>
      <color indexed="30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539">
    <xf numFmtId="164" fontId="0" fillId="0" borderId="0" xfId="0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2" borderId="1" xfId="0" applyFont="1" applyFill="1" applyBorder="1" applyAlignment="1">
      <alignment horizontal="center" wrapText="1"/>
    </xf>
    <xf numFmtId="164" fontId="4" fillId="2" borderId="2" xfId="0" applyFont="1" applyFill="1" applyBorder="1" applyAlignment="1">
      <alignment horizontal="center" wrapText="1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 wrapText="1"/>
    </xf>
    <xf numFmtId="164" fontId="4" fillId="2" borderId="4" xfId="0" applyFont="1" applyFill="1" applyBorder="1" applyAlignment="1">
      <alignment horizontal="center" wrapText="1"/>
    </xf>
    <xf numFmtId="164" fontId="4" fillId="0" borderId="5" xfId="0" applyFont="1" applyBorder="1" applyAlignment="1">
      <alignment horizontal="center" wrapText="1"/>
    </xf>
    <xf numFmtId="164" fontId="4" fillId="0" borderId="6" xfId="0" applyFont="1" applyBorder="1" applyAlignment="1">
      <alignment horizontal="center" wrapText="1"/>
    </xf>
    <xf numFmtId="164" fontId="4" fillId="0" borderId="6" xfId="0" applyFont="1" applyBorder="1" applyAlignment="1">
      <alignment horizontal="center"/>
    </xf>
    <xf numFmtId="167" fontId="4" fillId="0" borderId="6" xfId="0" applyNumberFormat="1" applyFont="1" applyBorder="1" applyAlignment="1">
      <alignment horizontal="center" wrapText="1"/>
    </xf>
    <xf numFmtId="168" fontId="4" fillId="0" borderId="6" xfId="0" applyNumberFormat="1" applyFont="1" applyBorder="1" applyAlignment="1">
      <alignment horizontal="center" wrapText="1"/>
    </xf>
    <xf numFmtId="166" fontId="6" fillId="0" borderId="6" xfId="15" applyFont="1" applyFill="1" applyBorder="1" applyAlignment="1" applyProtection="1">
      <alignment horizontal="center"/>
      <protection/>
    </xf>
    <xf numFmtId="166" fontId="6" fillId="0" borderId="6" xfId="15" applyFont="1" applyFill="1" applyBorder="1" applyAlignment="1" applyProtection="1">
      <alignment/>
      <protection/>
    </xf>
    <xf numFmtId="166" fontId="6" fillId="0" borderId="7" xfId="15" applyFont="1" applyFill="1" applyBorder="1" applyAlignment="1" applyProtection="1">
      <alignment/>
      <protection/>
    </xf>
    <xf numFmtId="169" fontId="6" fillId="0" borderId="8" xfId="15" applyNumberFormat="1" applyFont="1" applyFill="1" applyBorder="1" applyAlignment="1" applyProtection="1">
      <alignment horizontal="center" wrapText="1"/>
      <protection/>
    </xf>
    <xf numFmtId="164" fontId="4" fillId="0" borderId="9" xfId="0" applyFont="1" applyBorder="1" applyAlignment="1">
      <alignment horizontal="center" wrapText="1"/>
    </xf>
    <xf numFmtId="164" fontId="4" fillId="0" borderId="10" xfId="0" applyFont="1" applyBorder="1" applyAlignment="1">
      <alignment horizontal="center" wrapText="1"/>
    </xf>
    <xf numFmtId="164" fontId="4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2" xfId="0" applyFont="1" applyBorder="1" applyAlignment="1">
      <alignment/>
    </xf>
    <xf numFmtId="167" fontId="5" fillId="0" borderId="12" xfId="0" applyNumberFormat="1" applyFont="1" applyBorder="1" applyAlignment="1">
      <alignment horizontal="right"/>
    </xf>
    <xf numFmtId="164" fontId="4" fillId="3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6" fontId="7" fillId="3" borderId="2" xfId="15" applyFont="1" applyFill="1" applyBorder="1" applyAlignment="1" applyProtection="1">
      <alignment/>
      <protection/>
    </xf>
    <xf numFmtId="166" fontId="7" fillId="3" borderId="2" xfId="0" applyNumberFormat="1" applyFont="1" applyFill="1" applyBorder="1" applyAlignment="1">
      <alignment/>
    </xf>
    <xf numFmtId="166" fontId="7" fillId="3" borderId="3" xfId="15" applyFont="1" applyFill="1" applyBorder="1" applyAlignment="1" applyProtection="1">
      <alignment/>
      <protection/>
    </xf>
    <xf numFmtId="169" fontId="7" fillId="3" borderId="4" xfId="15" applyNumberFormat="1" applyFont="1" applyFill="1" applyBorder="1" applyAlignment="1" applyProtection="1">
      <alignment/>
      <protection/>
    </xf>
    <xf numFmtId="164" fontId="5" fillId="4" borderId="13" xfId="0" applyFont="1" applyFill="1" applyBorder="1" applyAlignment="1">
      <alignment/>
    </xf>
    <xf numFmtId="164" fontId="5" fillId="4" borderId="14" xfId="0" applyFont="1" applyFill="1" applyBorder="1" applyAlignment="1">
      <alignment/>
    </xf>
    <xf numFmtId="166" fontId="5" fillId="0" borderId="6" xfId="15" applyFont="1" applyFill="1" applyBorder="1" applyAlignment="1" applyProtection="1">
      <alignment horizontal="center"/>
      <protection/>
    </xf>
    <xf numFmtId="166" fontId="5" fillId="0" borderId="6" xfId="15" applyFont="1" applyFill="1" applyBorder="1" applyAlignment="1" applyProtection="1">
      <alignment/>
      <protection/>
    </xf>
    <xf numFmtId="166" fontId="5" fillId="0" borderId="7" xfId="15" applyFont="1" applyFill="1" applyBorder="1" applyAlignment="1" applyProtection="1">
      <alignment/>
      <protection/>
    </xf>
    <xf numFmtId="169" fontId="5" fillId="0" borderId="8" xfId="15" applyNumberFormat="1" applyFont="1" applyFill="1" applyBorder="1" applyAlignment="1" applyProtection="1">
      <alignment horizontal="center" wrapText="1"/>
      <protection/>
    </xf>
    <xf numFmtId="164" fontId="5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5" fillId="0" borderId="15" xfId="0" applyFont="1" applyBorder="1" applyAlignment="1">
      <alignment horizontal="center"/>
    </xf>
    <xf numFmtId="164" fontId="5" fillId="0" borderId="16" xfId="0" applyFont="1" applyBorder="1" applyAlignment="1">
      <alignment horizontal="center"/>
    </xf>
    <xf numFmtId="164" fontId="5" fillId="0" borderId="16" xfId="0" applyFont="1" applyBorder="1" applyAlignment="1">
      <alignment/>
    </xf>
    <xf numFmtId="166" fontId="4" fillId="3" borderId="2" xfId="15" applyFont="1" applyFill="1" applyBorder="1" applyAlignment="1" applyProtection="1">
      <alignment/>
      <protection/>
    </xf>
    <xf numFmtId="166" fontId="4" fillId="3" borderId="2" xfId="0" applyNumberFormat="1" applyFont="1" applyFill="1" applyBorder="1" applyAlignment="1">
      <alignment/>
    </xf>
    <xf numFmtId="166" fontId="4" fillId="3" borderId="3" xfId="15" applyFont="1" applyFill="1" applyBorder="1" applyAlignment="1" applyProtection="1">
      <alignment/>
      <protection/>
    </xf>
    <xf numFmtId="169" fontId="4" fillId="3" borderId="4" xfId="15" applyNumberFormat="1" applyFont="1" applyFill="1" applyBorder="1" applyAlignment="1" applyProtection="1">
      <alignment/>
      <protection/>
    </xf>
    <xf numFmtId="164" fontId="5" fillId="4" borderId="0" xfId="0" applyFont="1" applyFill="1" applyBorder="1" applyAlignment="1">
      <alignment/>
    </xf>
    <xf numFmtId="164" fontId="4" fillId="4" borderId="0" xfId="0" applyFont="1" applyFill="1" applyBorder="1" applyAlignment="1">
      <alignment/>
    </xf>
    <xf numFmtId="164" fontId="5" fillId="4" borderId="0" xfId="0" applyFont="1" applyFill="1" applyBorder="1" applyAlignment="1">
      <alignment horizontal="center"/>
    </xf>
    <xf numFmtId="166" fontId="5" fillId="4" borderId="0" xfId="15" applyFont="1" applyFill="1" applyBorder="1" applyAlignment="1" applyProtection="1">
      <alignment/>
      <protection/>
    </xf>
    <xf numFmtId="166" fontId="5" fillId="4" borderId="0" xfId="0" applyNumberFormat="1" applyFont="1" applyFill="1" applyBorder="1" applyAlignment="1">
      <alignment/>
    </xf>
    <xf numFmtId="164" fontId="4" fillId="2" borderId="17" xfId="0" applyFont="1" applyFill="1" applyBorder="1" applyAlignment="1">
      <alignment/>
    </xf>
    <xf numFmtId="164" fontId="5" fillId="2" borderId="18" xfId="0" applyFont="1" applyFill="1" applyBorder="1" applyAlignment="1">
      <alignment/>
    </xf>
    <xf numFmtId="164" fontId="5" fillId="2" borderId="18" xfId="0" applyFont="1" applyFill="1" applyBorder="1" applyAlignment="1">
      <alignment horizontal="center"/>
    </xf>
    <xf numFmtId="166" fontId="5" fillId="2" borderId="18" xfId="15" applyFont="1" applyFill="1" applyBorder="1" applyAlignment="1" applyProtection="1">
      <alignment/>
      <protection/>
    </xf>
    <xf numFmtId="164" fontId="5" fillId="2" borderId="4" xfId="0" applyFont="1" applyFill="1" applyBorder="1" applyAlignment="1">
      <alignment/>
    </xf>
    <xf numFmtId="167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wrapText="1"/>
    </xf>
    <xf numFmtId="166" fontId="6" fillId="0" borderId="10" xfId="15" applyFont="1" applyFill="1" applyBorder="1" applyAlignment="1" applyProtection="1">
      <alignment horizontal="center"/>
      <protection/>
    </xf>
    <xf numFmtId="166" fontId="6" fillId="0" borderId="10" xfId="15" applyFont="1" applyFill="1" applyBorder="1" applyAlignment="1" applyProtection="1">
      <alignment/>
      <protection/>
    </xf>
    <xf numFmtId="166" fontId="6" fillId="0" borderId="19" xfId="15" applyFont="1" applyFill="1" applyBorder="1" applyAlignment="1" applyProtection="1">
      <alignment/>
      <protection/>
    </xf>
    <xf numFmtId="169" fontId="6" fillId="0" borderId="20" xfId="15" applyNumberFormat="1" applyFont="1" applyFill="1" applyBorder="1" applyAlignment="1" applyProtection="1">
      <alignment horizontal="center" wrapText="1"/>
      <protection/>
    </xf>
    <xf numFmtId="167" fontId="5" fillId="0" borderId="16" xfId="0" applyNumberFormat="1" applyFont="1" applyBorder="1" applyAlignment="1">
      <alignment/>
    </xf>
    <xf numFmtId="168" fontId="4" fillId="0" borderId="16" xfId="0" applyNumberFormat="1" applyFont="1" applyBorder="1" applyAlignment="1">
      <alignment horizontal="center" wrapText="1"/>
    </xf>
    <xf numFmtId="164" fontId="4" fillId="0" borderId="16" xfId="0" applyFont="1" applyBorder="1" applyAlignment="1">
      <alignment horizontal="center" wrapText="1"/>
    </xf>
    <xf numFmtId="166" fontId="6" fillId="0" borderId="16" xfId="15" applyFont="1" applyFill="1" applyBorder="1" applyAlignment="1" applyProtection="1">
      <alignment horizontal="center"/>
      <protection/>
    </xf>
    <xf numFmtId="166" fontId="6" fillId="0" borderId="16" xfId="15" applyFont="1" applyFill="1" applyBorder="1" applyAlignment="1" applyProtection="1">
      <alignment/>
      <protection/>
    </xf>
    <xf numFmtId="166" fontId="6" fillId="0" borderId="21" xfId="15" applyFont="1" applyFill="1" applyBorder="1" applyAlignment="1" applyProtection="1">
      <alignment/>
      <protection/>
    </xf>
    <xf numFmtId="169" fontId="6" fillId="0" borderId="22" xfId="15" applyNumberFormat="1" applyFont="1" applyFill="1" applyBorder="1" applyAlignment="1" applyProtection="1">
      <alignment horizontal="center" wrapText="1"/>
      <protection/>
    </xf>
    <xf numFmtId="164" fontId="4" fillId="3" borderId="23" xfId="0" applyFont="1" applyFill="1" applyBorder="1" applyAlignment="1">
      <alignment horizontal="center"/>
    </xf>
    <xf numFmtId="164" fontId="4" fillId="3" borderId="24" xfId="0" applyFont="1" applyFill="1" applyBorder="1" applyAlignment="1">
      <alignment horizontal="center"/>
    </xf>
    <xf numFmtId="166" fontId="6" fillId="3" borderId="24" xfId="15" applyFont="1" applyFill="1" applyBorder="1" applyAlignment="1" applyProtection="1">
      <alignment/>
      <protection/>
    </xf>
    <xf numFmtId="166" fontId="6" fillId="3" borderId="24" xfId="0" applyNumberFormat="1" applyFont="1" applyFill="1" applyBorder="1" applyAlignment="1">
      <alignment/>
    </xf>
    <xf numFmtId="166" fontId="6" fillId="3" borderId="25" xfId="15" applyFont="1" applyFill="1" applyBorder="1" applyAlignment="1" applyProtection="1">
      <alignment/>
      <protection/>
    </xf>
    <xf numFmtId="166" fontId="6" fillId="3" borderId="26" xfId="15" applyFont="1" applyFill="1" applyBorder="1" applyAlignment="1" applyProtection="1">
      <alignment/>
      <protection/>
    </xf>
    <xf numFmtId="166" fontId="5" fillId="0" borderId="0" xfId="15" applyFont="1" applyFill="1" applyBorder="1" applyAlignment="1" applyProtection="1">
      <alignment/>
      <protection/>
    </xf>
    <xf numFmtId="164" fontId="4" fillId="5" borderId="1" xfId="0" applyFont="1" applyFill="1" applyBorder="1" applyAlignment="1">
      <alignment horizontal="center"/>
    </xf>
    <xf numFmtId="164" fontId="4" fillId="5" borderId="2" xfId="0" applyFont="1" applyFill="1" applyBorder="1" applyAlignment="1">
      <alignment horizontal="center"/>
    </xf>
    <xf numFmtId="164" fontId="4" fillId="6" borderId="2" xfId="0" applyFont="1" applyFill="1" applyBorder="1" applyAlignment="1">
      <alignment horizontal="center"/>
    </xf>
    <xf numFmtId="166" fontId="4" fillId="6" borderId="2" xfId="15" applyFont="1" applyFill="1" applyBorder="1" applyAlignment="1" applyProtection="1">
      <alignment/>
      <protection/>
    </xf>
    <xf numFmtId="166" fontId="4" fillId="6" borderId="2" xfId="0" applyNumberFormat="1" applyFont="1" applyFill="1" applyBorder="1" applyAlignment="1">
      <alignment/>
    </xf>
    <xf numFmtId="166" fontId="4" fillId="6" borderId="3" xfId="15" applyFont="1" applyFill="1" applyBorder="1" applyAlignment="1" applyProtection="1">
      <alignment/>
      <protection/>
    </xf>
    <xf numFmtId="166" fontId="4" fillId="6" borderId="27" xfId="15" applyFont="1" applyFill="1" applyBorder="1" applyAlignment="1" applyProtection="1">
      <alignment/>
      <protection/>
    </xf>
    <xf numFmtId="164" fontId="5" fillId="0" borderId="0" xfId="0" applyFont="1" applyAlignment="1">
      <alignment horizontal="center"/>
    </xf>
    <xf numFmtId="164" fontId="4" fillId="2" borderId="27" xfId="0" applyFont="1" applyFill="1" applyBorder="1" applyAlignment="1">
      <alignment horizontal="center" wrapText="1"/>
    </xf>
    <xf numFmtId="164" fontId="5" fillId="0" borderId="5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6" xfId="0" applyFont="1" applyBorder="1" applyAlignment="1">
      <alignment/>
    </xf>
    <xf numFmtId="167" fontId="5" fillId="0" borderId="6" xfId="0" applyNumberFormat="1" applyFont="1" applyBorder="1" applyAlignment="1">
      <alignment/>
    </xf>
    <xf numFmtId="169" fontId="6" fillId="0" borderId="6" xfId="15" applyNumberFormat="1" applyFont="1" applyFill="1" applyBorder="1" applyAlignment="1" applyProtection="1">
      <alignment horizontal="center" wrapText="1"/>
      <protection/>
    </xf>
    <xf numFmtId="166" fontId="6" fillId="0" borderId="28" xfId="15" applyFont="1" applyFill="1" applyBorder="1" applyAlignment="1" applyProtection="1">
      <alignment horizontal="center" wrapText="1"/>
      <protection/>
    </xf>
    <xf numFmtId="169" fontId="6" fillId="0" borderId="10" xfId="15" applyNumberFormat="1" applyFont="1" applyFill="1" applyBorder="1" applyAlignment="1" applyProtection="1">
      <alignment horizontal="center" wrapText="1"/>
      <protection/>
    </xf>
    <xf numFmtId="166" fontId="6" fillId="0" borderId="29" xfId="15" applyFont="1" applyFill="1" applyBorder="1" applyAlignment="1" applyProtection="1">
      <alignment horizontal="center" wrapText="1"/>
      <protection/>
    </xf>
    <xf numFmtId="167" fontId="5" fillId="0" borderId="12" xfId="0" applyNumberFormat="1" applyFont="1" applyBorder="1" applyAlignment="1">
      <alignment/>
    </xf>
    <xf numFmtId="168" fontId="4" fillId="0" borderId="12" xfId="0" applyNumberFormat="1" applyFont="1" applyBorder="1" applyAlignment="1">
      <alignment horizontal="center" wrapText="1"/>
    </xf>
    <xf numFmtId="164" fontId="4" fillId="0" borderId="12" xfId="0" applyFont="1" applyBorder="1" applyAlignment="1">
      <alignment horizontal="center" wrapText="1"/>
    </xf>
    <xf numFmtId="166" fontId="6" fillId="0" borderId="12" xfId="15" applyFont="1" applyFill="1" applyBorder="1" applyAlignment="1" applyProtection="1">
      <alignment horizontal="center"/>
      <protection/>
    </xf>
    <xf numFmtId="166" fontId="6" fillId="0" borderId="12" xfId="15" applyFont="1" applyFill="1" applyBorder="1" applyAlignment="1" applyProtection="1">
      <alignment/>
      <protection/>
    </xf>
    <xf numFmtId="169" fontId="6" fillId="0" borderId="12" xfId="15" applyNumberFormat="1" applyFont="1" applyFill="1" applyBorder="1" applyAlignment="1" applyProtection="1">
      <alignment horizontal="center" wrapText="1"/>
      <protection/>
    </xf>
    <xf numFmtId="166" fontId="6" fillId="0" borderId="30" xfId="15" applyFont="1" applyFill="1" applyBorder="1" applyAlignment="1" applyProtection="1">
      <alignment horizontal="center" wrapText="1"/>
      <protection/>
    </xf>
    <xf numFmtId="166" fontId="7" fillId="3" borderId="27" xfId="15" applyFont="1" applyFill="1" applyBorder="1" applyAlignment="1" applyProtection="1">
      <alignment/>
      <protection/>
    </xf>
    <xf numFmtId="164" fontId="4" fillId="0" borderId="31" xfId="0" applyFont="1" applyFill="1" applyBorder="1" applyAlignment="1">
      <alignment/>
    </xf>
    <xf numFmtId="164" fontId="4" fillId="0" borderId="3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8" fillId="0" borderId="0" xfId="0" applyFont="1" applyAlignment="1">
      <alignment/>
    </xf>
    <xf numFmtId="164" fontId="3" fillId="0" borderId="0" xfId="0" applyFont="1" applyAlignment="1">
      <alignment/>
    </xf>
    <xf numFmtId="166" fontId="10" fillId="0" borderId="32" xfId="15" applyFont="1" applyFill="1" applyBorder="1" applyAlignment="1" applyProtection="1">
      <alignment/>
      <protection/>
    </xf>
    <xf numFmtId="164" fontId="11" fillId="0" borderId="0" xfId="0" applyFont="1" applyAlignment="1">
      <alignment/>
    </xf>
    <xf numFmtId="164" fontId="0" fillId="0" borderId="0" xfId="0" applyFont="1" applyAlignment="1">
      <alignment/>
    </xf>
    <xf numFmtId="164" fontId="3" fillId="3" borderId="33" xfId="0" applyFont="1" applyFill="1" applyBorder="1" applyAlignment="1">
      <alignment horizontal="center"/>
    </xf>
    <xf numFmtId="164" fontId="11" fillId="3" borderId="4" xfId="0" applyFont="1" applyFill="1" applyBorder="1" applyAlignment="1">
      <alignment horizontal="center"/>
    </xf>
    <xf numFmtId="164" fontId="11" fillId="7" borderId="4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 wrapText="1"/>
    </xf>
    <xf numFmtId="164" fontId="4" fillId="3" borderId="27" xfId="0" applyFont="1" applyFill="1" applyBorder="1" applyAlignment="1">
      <alignment horizontal="center" wrapText="1"/>
    </xf>
    <xf numFmtId="164" fontId="7" fillId="7" borderId="1" xfId="0" applyFont="1" applyFill="1" applyBorder="1" applyAlignment="1">
      <alignment horizontal="center" wrapText="1"/>
    </xf>
    <xf numFmtId="164" fontId="4" fillId="7" borderId="27" xfId="0" applyFont="1" applyFill="1" applyBorder="1" applyAlignment="1">
      <alignment horizontal="center" wrapText="1"/>
    </xf>
    <xf numFmtId="164" fontId="5" fillId="0" borderId="13" xfId="0" applyFont="1" applyBorder="1" applyAlignment="1">
      <alignment horizontal="center"/>
    </xf>
    <xf numFmtId="164" fontId="5" fillId="0" borderId="34" xfId="0" applyFont="1" applyBorder="1" applyAlignment="1">
      <alignment/>
    </xf>
    <xf numFmtId="166" fontId="5" fillId="0" borderId="13" xfId="15" applyFont="1" applyFill="1" applyBorder="1" applyAlignment="1" applyProtection="1">
      <alignment/>
      <protection/>
    </xf>
    <xf numFmtId="166" fontId="5" fillId="0" borderId="34" xfId="15" applyFont="1" applyFill="1" applyBorder="1" applyAlignment="1" applyProtection="1">
      <alignment/>
      <protection/>
    </xf>
    <xf numFmtId="166" fontId="5" fillId="0" borderId="35" xfId="15" applyFont="1" applyFill="1" applyBorder="1" applyAlignment="1" applyProtection="1">
      <alignment/>
      <protection/>
    </xf>
    <xf numFmtId="166" fontId="5" fillId="0" borderId="36" xfId="15" applyFont="1" applyFill="1" applyBorder="1" applyAlignment="1" applyProtection="1">
      <alignment/>
      <protection/>
    </xf>
    <xf numFmtId="164" fontId="5" fillId="0" borderId="29" xfId="0" applyFont="1" applyBorder="1" applyAlignment="1">
      <alignment/>
    </xf>
    <xf numFmtId="166" fontId="5" fillId="0" borderId="37" xfId="15" applyFont="1" applyFill="1" applyBorder="1" applyAlignment="1" applyProtection="1">
      <alignment/>
      <protection/>
    </xf>
    <xf numFmtId="166" fontId="5" fillId="0" borderId="9" xfId="15" applyFont="1" applyFill="1" applyBorder="1" applyAlignment="1" applyProtection="1">
      <alignment/>
      <protection/>
    </xf>
    <xf numFmtId="166" fontId="5" fillId="0" borderId="29" xfId="15" applyFont="1" applyFill="1" applyBorder="1" applyAlignment="1" applyProtection="1">
      <alignment/>
      <protection/>
    </xf>
    <xf numFmtId="166" fontId="5" fillId="0" borderId="5" xfId="15" applyFont="1" applyFill="1" applyBorder="1" applyAlignment="1" applyProtection="1">
      <alignment/>
      <protection/>
    </xf>
    <xf numFmtId="166" fontId="5" fillId="0" borderId="38" xfId="15" applyFont="1" applyFill="1" applyBorder="1" applyAlignment="1" applyProtection="1">
      <alignment/>
      <protection/>
    </xf>
    <xf numFmtId="166" fontId="5" fillId="0" borderId="28" xfId="15" applyFont="1" applyFill="1" applyBorder="1" applyAlignment="1" applyProtection="1">
      <alignment/>
      <protection/>
    </xf>
    <xf numFmtId="166" fontId="5" fillId="0" borderId="39" xfId="15" applyFont="1" applyFill="1" applyBorder="1" applyAlignment="1" applyProtection="1">
      <alignment/>
      <protection/>
    </xf>
    <xf numFmtId="164" fontId="5" fillId="0" borderId="30" xfId="0" applyFont="1" applyBorder="1" applyAlignment="1">
      <alignment/>
    </xf>
    <xf numFmtId="166" fontId="5" fillId="0" borderId="40" xfId="15" applyFont="1" applyFill="1" applyBorder="1" applyAlignment="1" applyProtection="1">
      <alignment/>
      <protection/>
    </xf>
    <xf numFmtId="166" fontId="5" fillId="0" borderId="30" xfId="15" applyFont="1" applyFill="1" applyBorder="1" applyAlignment="1" applyProtection="1">
      <alignment/>
      <protection/>
    </xf>
    <xf numFmtId="166" fontId="5" fillId="0" borderId="11" xfId="15" applyFont="1" applyFill="1" applyBorder="1" applyAlignment="1" applyProtection="1">
      <alignment/>
      <protection/>
    </xf>
    <xf numFmtId="164" fontId="5" fillId="0" borderId="28" xfId="0" applyFont="1" applyBorder="1" applyAlignment="1">
      <alignment/>
    </xf>
    <xf numFmtId="164" fontId="4" fillId="3" borderId="41" xfId="0" applyFont="1" applyFill="1" applyBorder="1" applyAlignment="1">
      <alignment/>
    </xf>
    <xf numFmtId="164" fontId="4" fillId="3" borderId="33" xfId="0" applyFont="1" applyFill="1" applyBorder="1" applyAlignment="1">
      <alignment/>
    </xf>
    <xf numFmtId="166" fontId="5" fillId="3" borderId="1" xfId="15" applyFont="1" applyFill="1" applyBorder="1" applyAlignment="1" applyProtection="1">
      <alignment/>
      <protection/>
    </xf>
    <xf numFmtId="166" fontId="5" fillId="3" borderId="42" xfId="15" applyFont="1" applyFill="1" applyBorder="1" applyAlignment="1" applyProtection="1">
      <alignment/>
      <protection/>
    </xf>
    <xf numFmtId="166" fontId="5" fillId="7" borderId="1" xfId="15" applyFont="1" applyFill="1" applyBorder="1" applyAlignment="1" applyProtection="1">
      <alignment/>
      <protection/>
    </xf>
    <xf numFmtId="166" fontId="5" fillId="7" borderId="42" xfId="15" applyFont="1" applyFill="1" applyBorder="1" applyAlignment="1" applyProtection="1">
      <alignment/>
      <protection/>
    </xf>
    <xf numFmtId="164" fontId="5" fillId="0" borderId="43" xfId="0" applyFont="1" applyBorder="1" applyAlignment="1">
      <alignment/>
    </xf>
    <xf numFmtId="166" fontId="5" fillId="0" borderId="44" xfId="15" applyFont="1" applyFill="1" applyBorder="1" applyAlignment="1" applyProtection="1">
      <alignment/>
      <protection/>
    </xf>
    <xf numFmtId="166" fontId="5" fillId="0" borderId="45" xfId="15" applyFont="1" applyFill="1" applyBorder="1" applyAlignment="1" applyProtection="1">
      <alignment/>
      <protection/>
    </xf>
    <xf numFmtId="166" fontId="5" fillId="0" borderId="46" xfId="15" applyFont="1" applyFill="1" applyBorder="1" applyAlignment="1" applyProtection="1">
      <alignment/>
      <protection/>
    </xf>
    <xf numFmtId="164" fontId="5" fillId="0" borderId="47" xfId="0" applyFont="1" applyBorder="1" applyAlignment="1">
      <alignment/>
    </xf>
    <xf numFmtId="166" fontId="5" fillId="0" borderId="19" xfId="15" applyFont="1" applyFill="1" applyBorder="1" applyAlignment="1" applyProtection="1">
      <alignment/>
      <protection/>
    </xf>
    <xf numFmtId="166" fontId="5" fillId="0" borderId="48" xfId="15" applyFont="1" applyFill="1" applyBorder="1" applyAlignment="1" applyProtection="1">
      <alignment/>
      <protection/>
    </xf>
    <xf numFmtId="166" fontId="5" fillId="0" borderId="49" xfId="15" applyFont="1" applyFill="1" applyBorder="1" applyAlignment="1" applyProtection="1">
      <alignment/>
      <protection/>
    </xf>
    <xf numFmtId="164" fontId="5" fillId="0" borderId="50" xfId="0" applyFont="1" applyBorder="1" applyAlignment="1">
      <alignment/>
    </xf>
    <xf numFmtId="164" fontId="6" fillId="0" borderId="50" xfId="0" applyFont="1" applyBorder="1" applyAlignment="1">
      <alignment/>
    </xf>
    <xf numFmtId="166" fontId="4" fillId="4" borderId="11" xfId="15" applyFont="1" applyFill="1" applyBorder="1" applyAlignment="1" applyProtection="1">
      <alignment/>
      <protection/>
    </xf>
    <xf numFmtId="166" fontId="4" fillId="4" borderId="30" xfId="15" applyFont="1" applyFill="1" applyBorder="1" applyAlignment="1" applyProtection="1">
      <alignment/>
      <protection/>
    </xf>
    <xf numFmtId="164" fontId="5" fillId="0" borderId="23" xfId="0" applyFont="1" applyBorder="1" applyAlignment="1">
      <alignment horizontal="center"/>
    </xf>
    <xf numFmtId="164" fontId="5" fillId="0" borderId="51" xfId="0" applyFont="1" applyBorder="1" applyAlignment="1">
      <alignment/>
    </xf>
    <xf numFmtId="166" fontId="4" fillId="5" borderId="11" xfId="15" applyFont="1" applyFill="1" applyBorder="1" applyAlignment="1" applyProtection="1">
      <alignment/>
      <protection/>
    </xf>
    <xf numFmtId="166" fontId="4" fillId="5" borderId="30" xfId="15" applyFont="1" applyFill="1" applyBorder="1" applyAlignment="1" applyProtection="1">
      <alignment/>
      <protection/>
    </xf>
    <xf numFmtId="166" fontId="5" fillId="0" borderId="15" xfId="15" applyFont="1" applyFill="1" applyBorder="1" applyAlignment="1" applyProtection="1">
      <alignment/>
      <protection/>
    </xf>
    <xf numFmtId="166" fontId="5" fillId="0" borderId="52" xfId="15" applyFont="1" applyFill="1" applyBorder="1" applyAlignment="1" applyProtection="1">
      <alignment/>
      <protection/>
    </xf>
    <xf numFmtId="164" fontId="4" fillId="3" borderId="17" xfId="0" applyFont="1" applyFill="1" applyBorder="1" applyAlignment="1">
      <alignment/>
    </xf>
    <xf numFmtId="166" fontId="5" fillId="3" borderId="27" xfId="15" applyFont="1" applyFill="1" applyBorder="1" applyAlignment="1" applyProtection="1">
      <alignment/>
      <protection/>
    </xf>
    <xf numFmtId="166" fontId="5" fillId="3" borderId="3" xfId="15" applyFont="1" applyFill="1" applyBorder="1" applyAlignment="1" applyProtection="1">
      <alignment/>
      <protection/>
    </xf>
    <xf numFmtId="166" fontId="5" fillId="7" borderId="27" xfId="15" applyFont="1" applyFill="1" applyBorder="1" applyAlignment="1" applyProtection="1">
      <alignment/>
      <protection/>
    </xf>
    <xf numFmtId="166" fontId="5" fillId="3" borderId="23" xfId="15" applyFont="1" applyFill="1" applyBorder="1" applyAlignment="1" applyProtection="1">
      <alignment/>
      <protection/>
    </xf>
    <xf numFmtId="166" fontId="5" fillId="3" borderId="53" xfId="15" applyFont="1" applyFill="1" applyBorder="1" applyAlignment="1" applyProtection="1">
      <alignment/>
      <protection/>
    </xf>
    <xf numFmtId="164" fontId="4" fillId="8" borderId="17" xfId="0" applyFont="1" applyFill="1" applyBorder="1" applyAlignment="1">
      <alignment/>
    </xf>
    <xf numFmtId="164" fontId="5" fillId="8" borderId="17" xfId="0" applyFont="1" applyFill="1" applyBorder="1" applyAlignment="1">
      <alignment/>
    </xf>
    <xf numFmtId="166" fontId="5" fillId="8" borderId="1" xfId="15" applyFont="1" applyFill="1" applyBorder="1" applyAlignment="1" applyProtection="1">
      <alignment/>
      <protection/>
    </xf>
    <xf numFmtId="166" fontId="5" fillId="8" borderId="27" xfId="15" applyFont="1" applyFill="1" applyBorder="1" applyAlignment="1" applyProtection="1">
      <alignment/>
      <protection/>
    </xf>
    <xf numFmtId="166" fontId="5" fillId="8" borderId="42" xfId="15" applyFont="1" applyFill="1" applyBorder="1" applyAlignment="1" applyProtection="1">
      <alignment/>
      <protection/>
    </xf>
    <xf numFmtId="166" fontId="5" fillId="8" borderId="3" xfId="15" applyFont="1" applyFill="1" applyBorder="1" applyAlignment="1" applyProtection="1">
      <alignment/>
      <protection/>
    </xf>
    <xf numFmtId="164" fontId="5" fillId="4" borderId="40" xfId="0" applyFont="1" applyFill="1" applyBorder="1" applyAlignment="1">
      <alignment horizontal="center"/>
    </xf>
    <xf numFmtId="164" fontId="5" fillId="4" borderId="46" xfId="0" applyFont="1" applyFill="1" applyBorder="1" applyAlignment="1">
      <alignment/>
    </xf>
    <xf numFmtId="166" fontId="5" fillId="4" borderId="40" xfId="15" applyFont="1" applyFill="1" applyBorder="1" applyAlignment="1" applyProtection="1">
      <alignment/>
      <protection/>
    </xf>
    <xf numFmtId="166" fontId="5" fillId="4" borderId="44" xfId="15" applyFont="1" applyFill="1" applyBorder="1" applyAlignment="1" applyProtection="1">
      <alignment/>
      <protection/>
    </xf>
    <xf numFmtId="166" fontId="5" fillId="4" borderId="45" xfId="15" applyFont="1" applyFill="1" applyBorder="1" applyAlignment="1" applyProtection="1">
      <alignment/>
      <protection/>
    </xf>
    <xf numFmtId="166" fontId="5" fillId="4" borderId="46" xfId="15" applyFont="1" applyFill="1" applyBorder="1" applyAlignment="1" applyProtection="1">
      <alignment/>
      <protection/>
    </xf>
    <xf numFmtId="164" fontId="4" fillId="8" borderId="17" xfId="0" applyFont="1" applyFill="1" applyBorder="1" applyAlignment="1">
      <alignment horizontal="left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4" fillId="2" borderId="4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 wrapText="1"/>
    </xf>
    <xf numFmtId="164" fontId="3" fillId="9" borderId="4" xfId="0" applyFont="1" applyFill="1" applyBorder="1" applyAlignment="1">
      <alignment horizontal="left" wrapText="1"/>
    </xf>
    <xf numFmtId="164" fontId="5" fillId="0" borderId="54" xfId="0" applyFont="1" applyBorder="1" applyAlignment="1">
      <alignment horizontal="center"/>
    </xf>
    <xf numFmtId="164" fontId="5" fillId="0" borderId="54" xfId="0" applyFont="1" applyBorder="1" applyAlignment="1">
      <alignment horizontal="left"/>
    </xf>
    <xf numFmtId="166" fontId="5" fillId="0" borderId="54" xfId="0" applyNumberFormat="1" applyFont="1" applyBorder="1" applyAlignment="1">
      <alignment/>
    </xf>
    <xf numFmtId="166" fontId="5" fillId="0" borderId="54" xfId="0" applyNumberFormat="1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34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5" fillId="0" borderId="20" xfId="0" applyFont="1" applyBorder="1" applyAlignment="1">
      <alignment horizontal="left"/>
    </xf>
    <xf numFmtId="166" fontId="5" fillId="0" borderId="20" xfId="0" applyNumberFormat="1" applyFont="1" applyBorder="1" applyAlignment="1">
      <alignment/>
    </xf>
    <xf numFmtId="166" fontId="5" fillId="0" borderId="20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70" fontId="5" fillId="0" borderId="29" xfId="15" applyNumberFormat="1" applyFont="1" applyFill="1" applyBorder="1" applyAlignment="1" applyProtection="1">
      <alignment horizontal="right"/>
      <protection/>
    </xf>
    <xf numFmtId="164" fontId="5" fillId="0" borderId="55" xfId="0" applyFont="1" applyBorder="1" applyAlignment="1">
      <alignment horizontal="center"/>
    </xf>
    <xf numFmtId="166" fontId="5" fillId="0" borderId="55" xfId="0" applyNumberFormat="1" applyFont="1" applyBorder="1" applyAlignment="1">
      <alignment/>
    </xf>
    <xf numFmtId="164" fontId="5" fillId="0" borderId="22" xfId="0" applyFont="1" applyBorder="1" applyAlignment="1">
      <alignment horizontal="center"/>
    </xf>
    <xf numFmtId="164" fontId="5" fillId="0" borderId="22" xfId="0" applyFont="1" applyBorder="1" applyAlignment="1">
      <alignment horizontal="left"/>
    </xf>
    <xf numFmtId="166" fontId="5" fillId="0" borderId="22" xfId="0" applyNumberFormat="1" applyFont="1" applyBorder="1" applyAlignment="1">
      <alignment/>
    </xf>
    <xf numFmtId="166" fontId="5" fillId="0" borderId="22" xfId="0" applyNumberFormat="1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70" fontId="5" fillId="0" borderId="52" xfId="15" applyNumberFormat="1" applyFont="1" applyFill="1" applyBorder="1" applyAlignment="1" applyProtection="1">
      <alignment horizontal="right"/>
      <protection/>
    </xf>
    <xf numFmtId="164" fontId="3" fillId="10" borderId="1" xfId="0" applyFont="1" applyFill="1" applyBorder="1" applyAlignment="1">
      <alignment/>
    </xf>
    <xf numFmtId="164" fontId="0" fillId="10" borderId="2" xfId="0" applyFill="1" applyBorder="1" applyAlignment="1">
      <alignment/>
    </xf>
    <xf numFmtId="164" fontId="3" fillId="10" borderId="27" xfId="0" applyFont="1" applyFill="1" applyBorder="1" applyAlignment="1">
      <alignment horizontal="center"/>
    </xf>
    <xf numFmtId="164" fontId="0" fillId="4" borderId="13" xfId="0" applyFill="1" applyBorder="1" applyAlignment="1">
      <alignment/>
    </xf>
    <xf numFmtId="164" fontId="0" fillId="4" borderId="14" xfId="0" applyFill="1" applyBorder="1" applyAlignment="1">
      <alignment/>
    </xf>
    <xf numFmtId="164" fontId="3" fillId="4" borderId="34" xfId="0" applyFont="1" applyFill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0" fillId="0" borderId="28" xfId="0" applyBorder="1" applyAlignment="1">
      <alignment/>
    </xf>
    <xf numFmtId="164" fontId="3" fillId="4" borderId="9" xfId="0" applyFont="1" applyFill="1" applyBorder="1" applyAlignment="1">
      <alignment/>
    </xf>
    <xf numFmtId="164" fontId="0" fillId="4" borderId="10" xfId="0" applyFont="1" applyFill="1" applyBorder="1" applyAlignment="1">
      <alignment/>
    </xf>
    <xf numFmtId="164" fontId="0" fillId="4" borderId="29" xfId="0" applyFill="1" applyBorder="1" applyAlignment="1">
      <alignment/>
    </xf>
    <xf numFmtId="164" fontId="0" fillId="0" borderId="15" xfId="0" applyFont="1" applyBorder="1" applyAlignment="1">
      <alignment horizontal="left"/>
    </xf>
    <xf numFmtId="164" fontId="0" fillId="0" borderId="52" xfId="0" applyBorder="1" applyAlignment="1">
      <alignment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0" fillId="4" borderId="10" xfId="0" applyFont="1" applyFill="1" applyBorder="1" applyAlignment="1">
      <alignment horizontal="left"/>
    </xf>
    <xf numFmtId="164" fontId="3" fillId="4" borderId="15" xfId="0" applyFont="1" applyFill="1" applyBorder="1" applyAlignment="1">
      <alignment/>
    </xf>
    <xf numFmtId="164" fontId="0" fillId="4" borderId="16" xfId="0" applyFont="1" applyFill="1" applyBorder="1" applyAlignment="1">
      <alignment/>
    </xf>
    <xf numFmtId="164" fontId="0" fillId="4" borderId="52" xfId="0" applyFill="1" applyBorder="1" applyAlignment="1">
      <alignment/>
    </xf>
    <xf numFmtId="164" fontId="3" fillId="4" borderId="13" xfId="0" applyFont="1" applyFill="1" applyBorder="1" applyAlignment="1">
      <alignment/>
    </xf>
    <xf numFmtId="164" fontId="0" fillId="4" borderId="34" xfId="0" applyFill="1" applyBorder="1" applyAlignment="1">
      <alignment/>
    </xf>
    <xf numFmtId="164" fontId="0" fillId="4" borderId="9" xfId="0" applyFill="1" applyBorder="1" applyAlignment="1">
      <alignment/>
    </xf>
    <xf numFmtId="164" fontId="0" fillId="4" borderId="15" xfId="0" applyFill="1" applyBorder="1" applyAlignment="1">
      <alignment/>
    </xf>
    <xf numFmtId="164" fontId="0" fillId="4" borderId="16" xfId="0" applyFont="1" applyFill="1" applyBorder="1" applyAlignment="1">
      <alignment wrapText="1"/>
    </xf>
    <xf numFmtId="164" fontId="3" fillId="11" borderId="17" xfId="0" applyFont="1" applyFill="1" applyBorder="1" applyAlignment="1">
      <alignment horizontal="center"/>
    </xf>
    <xf numFmtId="164" fontId="3" fillId="11" borderId="1" xfId="0" applyFont="1" applyFill="1" applyBorder="1" applyAlignment="1">
      <alignment horizontal="center"/>
    </xf>
    <xf numFmtId="164" fontId="3" fillId="11" borderId="2" xfId="0" applyFont="1" applyFill="1" applyBorder="1" applyAlignment="1">
      <alignment horizontal="center"/>
    </xf>
    <xf numFmtId="164" fontId="3" fillId="11" borderId="27" xfId="0" applyFont="1" applyFill="1" applyBorder="1" applyAlignment="1">
      <alignment horizontal="center"/>
    </xf>
    <xf numFmtId="164" fontId="3" fillId="0" borderId="56" xfId="0" applyFont="1" applyBorder="1" applyAlignment="1">
      <alignment horizontal="left"/>
    </xf>
    <xf numFmtId="164" fontId="0" fillId="0" borderId="57" xfId="0" applyBorder="1" applyAlignment="1">
      <alignment horizontal="left"/>
    </xf>
    <xf numFmtId="164" fontId="0" fillId="0" borderId="9" xfId="0" applyBorder="1" applyAlignment="1">
      <alignment/>
    </xf>
    <xf numFmtId="166" fontId="5" fillId="0" borderId="10" xfId="15" applyFont="1" applyFill="1" applyBorder="1" applyAlignment="1" applyProtection="1">
      <alignment/>
      <protection/>
    </xf>
    <xf numFmtId="164" fontId="0" fillId="0" borderId="58" xfId="0" applyBorder="1" applyAlignment="1">
      <alignment horizontal="left"/>
    </xf>
    <xf numFmtId="164" fontId="0" fillId="0" borderId="11" xfId="0" applyBorder="1" applyAlignment="1">
      <alignment horizontal="left"/>
    </xf>
    <xf numFmtId="166" fontId="5" fillId="0" borderId="12" xfId="15" applyFont="1" applyFill="1" applyBorder="1" applyAlignment="1" applyProtection="1">
      <alignment/>
      <protection/>
    </xf>
    <xf numFmtId="164" fontId="3" fillId="0" borderId="59" xfId="0" applyFont="1" applyBorder="1" applyAlignment="1">
      <alignment horizontal="left"/>
    </xf>
    <xf numFmtId="164" fontId="0" fillId="0" borderId="13" xfId="0" applyBorder="1" applyAlignment="1">
      <alignment horizontal="left"/>
    </xf>
    <xf numFmtId="166" fontId="5" fillId="0" borderId="14" xfId="15" applyFont="1" applyFill="1" applyBorder="1" applyAlignment="1" applyProtection="1">
      <alignment/>
      <protection/>
    </xf>
    <xf numFmtId="164" fontId="0" fillId="0" borderId="60" xfId="0" applyBorder="1" applyAlignment="1">
      <alignment horizontal="left"/>
    </xf>
    <xf numFmtId="166" fontId="5" fillId="0" borderId="16" xfId="15" applyFont="1" applyFill="1" applyBorder="1" applyAlignment="1" applyProtection="1">
      <alignment/>
      <protection/>
    </xf>
    <xf numFmtId="164" fontId="0" fillId="0" borderId="6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/>
    </xf>
    <xf numFmtId="164" fontId="0" fillId="0" borderId="30" xfId="0" applyBorder="1" applyAlignment="1">
      <alignment/>
    </xf>
    <xf numFmtId="164" fontId="0" fillId="0" borderId="14" xfId="0" applyBorder="1" applyAlignment="1">
      <alignment/>
    </xf>
    <xf numFmtId="164" fontId="0" fillId="0" borderId="34" xfId="0" applyBorder="1" applyAlignment="1">
      <alignment/>
    </xf>
    <xf numFmtId="164" fontId="0" fillId="0" borderId="16" xfId="0" applyBorder="1" applyAlignment="1">
      <alignment/>
    </xf>
    <xf numFmtId="164" fontId="12" fillId="0" borderId="0" xfId="21" applyFont="1">
      <alignment/>
      <protection/>
    </xf>
    <xf numFmtId="164" fontId="1" fillId="0" borderId="0" xfId="21">
      <alignment/>
      <protection/>
    </xf>
    <xf numFmtId="164" fontId="13" fillId="0" borderId="0" xfId="21" applyFont="1" applyBorder="1" applyAlignment="1">
      <alignment horizontal="center"/>
      <protection/>
    </xf>
    <xf numFmtId="164" fontId="1" fillId="0" borderId="0" xfId="21" applyFont="1" applyBorder="1" applyAlignment="1">
      <alignment/>
      <protection/>
    </xf>
    <xf numFmtId="164" fontId="14" fillId="0" borderId="0" xfId="21" applyFont="1" applyBorder="1" applyAlignment="1">
      <alignment horizontal="left"/>
      <protection/>
    </xf>
    <xf numFmtId="171" fontId="15" fillId="8" borderId="17" xfId="21" applyNumberFormat="1" applyFont="1" applyFill="1" applyBorder="1" applyAlignment="1">
      <alignment horizontal="center" vertical="center" textRotation="90" wrapText="1"/>
      <protection/>
    </xf>
    <xf numFmtId="164" fontId="15" fillId="12" borderId="4" xfId="21" applyFont="1" applyFill="1" applyBorder="1" applyAlignment="1">
      <alignment horizontal="center"/>
      <protection/>
    </xf>
    <xf numFmtId="164" fontId="1" fillId="0" borderId="46" xfId="21" applyFont="1" applyBorder="1">
      <alignment/>
      <protection/>
    </xf>
    <xf numFmtId="171" fontId="16" fillId="0" borderId="5" xfId="21" applyNumberFormat="1" applyFont="1" applyBorder="1">
      <alignment/>
      <protection/>
    </xf>
    <xf numFmtId="166" fontId="1" fillId="0" borderId="34" xfId="15" applyFont="1" applyFill="1" applyBorder="1" applyAlignment="1" applyProtection="1">
      <alignment horizontal="center"/>
      <protection/>
    </xf>
    <xf numFmtId="164" fontId="1" fillId="0" borderId="61" xfId="21" applyFont="1" applyBorder="1">
      <alignment/>
      <protection/>
    </xf>
    <xf numFmtId="171" fontId="16" fillId="0" borderId="9" xfId="21" applyNumberFormat="1" applyFont="1" applyBorder="1">
      <alignment/>
      <protection/>
    </xf>
    <xf numFmtId="166" fontId="1" fillId="0" borderId="29" xfId="15" applyFont="1" applyFill="1" applyBorder="1" applyAlignment="1" applyProtection="1">
      <alignment horizontal="center"/>
      <protection/>
    </xf>
    <xf numFmtId="171" fontId="16" fillId="0" borderId="11" xfId="21" applyNumberFormat="1" applyFont="1" applyBorder="1">
      <alignment/>
      <protection/>
    </xf>
    <xf numFmtId="164" fontId="1" fillId="0" borderId="9" xfId="21" applyFont="1" applyBorder="1">
      <alignment/>
      <protection/>
    </xf>
    <xf numFmtId="164" fontId="1" fillId="0" borderId="53" xfId="21" applyFont="1" applyBorder="1">
      <alignment/>
      <protection/>
    </xf>
    <xf numFmtId="171" fontId="16" fillId="0" borderId="40" xfId="21" applyNumberFormat="1" applyFont="1" applyBorder="1">
      <alignment/>
      <protection/>
    </xf>
    <xf numFmtId="166" fontId="1" fillId="0" borderId="53" xfId="15" applyFont="1" applyFill="1" applyBorder="1" applyAlignment="1" applyProtection="1">
      <alignment horizontal="center"/>
      <protection/>
    </xf>
    <xf numFmtId="164" fontId="1" fillId="0" borderId="41" xfId="21" applyFont="1" applyBorder="1">
      <alignment/>
      <protection/>
    </xf>
    <xf numFmtId="166" fontId="1" fillId="0" borderId="52" xfId="15" applyFont="1" applyFill="1" applyBorder="1" applyAlignment="1" applyProtection="1">
      <alignment horizontal="center"/>
      <protection/>
    </xf>
    <xf numFmtId="166" fontId="17" fillId="8" borderId="17" xfId="15" applyFont="1" applyFill="1" applyBorder="1" applyAlignment="1" applyProtection="1">
      <alignment/>
      <protection/>
    </xf>
    <xf numFmtId="164" fontId="15" fillId="8" borderId="1" xfId="21" applyFont="1" applyFill="1" applyBorder="1">
      <alignment/>
      <protection/>
    </xf>
    <xf numFmtId="166" fontId="17" fillId="8" borderId="27" xfId="15" applyFont="1" applyFill="1" applyBorder="1" applyAlignment="1" applyProtection="1">
      <alignment horizontal="center"/>
      <protection/>
    </xf>
    <xf numFmtId="166" fontId="17" fillId="8" borderId="4" xfId="15" applyFont="1" applyFill="1" applyBorder="1" applyAlignment="1" applyProtection="1">
      <alignment/>
      <protection/>
    </xf>
    <xf numFmtId="164" fontId="1" fillId="4" borderId="0" xfId="21" applyFont="1" applyFill="1" applyBorder="1" applyAlignment="1">
      <alignment horizontal="center" vertical="center" textRotation="90"/>
      <protection/>
    </xf>
    <xf numFmtId="164" fontId="1" fillId="4" borderId="0" xfId="21" applyFont="1" applyFill="1" applyBorder="1">
      <alignment/>
      <protection/>
    </xf>
    <xf numFmtId="164" fontId="15" fillId="8" borderId="17" xfId="21" applyFont="1" applyFill="1" applyBorder="1" applyAlignment="1">
      <alignment horizontal="center" vertical="center" textRotation="90" wrapText="1"/>
      <protection/>
    </xf>
    <xf numFmtId="164" fontId="1" fillId="0" borderId="5" xfId="21" applyFont="1" applyBorder="1">
      <alignment/>
      <protection/>
    </xf>
    <xf numFmtId="164" fontId="18" fillId="0" borderId="9" xfId="21" applyFont="1" applyBorder="1">
      <alignment/>
      <protection/>
    </xf>
    <xf numFmtId="164" fontId="19" fillId="0" borderId="0" xfId="0" applyFont="1" applyAlignment="1">
      <alignment/>
    </xf>
    <xf numFmtId="164" fontId="1" fillId="0" borderId="0" xfId="21" applyFont="1" applyFill="1" applyBorder="1">
      <alignment/>
      <protection/>
    </xf>
    <xf numFmtId="171" fontId="1" fillId="0" borderId="0" xfId="21" applyNumberFormat="1" applyFont="1" applyFill="1" applyBorder="1">
      <alignment/>
      <protection/>
    </xf>
    <xf numFmtId="171" fontId="16" fillId="0" borderId="0" xfId="0" applyNumberFormat="1" applyFont="1" applyFill="1" applyBorder="1" applyAlignment="1">
      <alignment/>
    </xf>
    <xf numFmtId="171" fontId="15" fillId="8" borderId="17" xfId="0" applyNumberFormat="1" applyFont="1" applyFill="1" applyBorder="1" applyAlignment="1">
      <alignment horizontal="center" vertical="center" textRotation="90" wrapText="1"/>
    </xf>
    <xf numFmtId="164" fontId="15" fillId="12" borderId="4" xfId="0" applyFont="1" applyFill="1" applyBorder="1" applyAlignment="1">
      <alignment/>
    </xf>
    <xf numFmtId="164" fontId="15" fillId="12" borderId="42" xfId="0" applyFont="1" applyFill="1" applyBorder="1" applyAlignment="1">
      <alignment horizontal="center"/>
    </xf>
    <xf numFmtId="171" fontId="15" fillId="12" borderId="3" xfId="0" applyNumberFormat="1" applyFont="1" applyFill="1" applyBorder="1" applyAlignment="1">
      <alignment horizontal="center"/>
    </xf>
    <xf numFmtId="164" fontId="15" fillId="12" borderId="4" xfId="21" applyFont="1" applyFill="1" applyBorder="1" applyAlignment="1">
      <alignment/>
      <protection/>
    </xf>
    <xf numFmtId="171" fontId="16" fillId="0" borderId="61" xfId="0" applyNumberFormat="1" applyFont="1" applyBorder="1" applyAlignment="1">
      <alignment/>
    </xf>
    <xf numFmtId="171" fontId="16" fillId="0" borderId="38" xfId="0" applyNumberFormat="1" applyFont="1" applyBorder="1" applyAlignment="1">
      <alignment/>
    </xf>
    <xf numFmtId="171" fontId="16" fillId="0" borderId="6" xfId="0" applyNumberFormat="1" applyFont="1" applyBorder="1" applyAlignment="1">
      <alignment horizontal="center"/>
    </xf>
    <xf numFmtId="171" fontId="16" fillId="0" borderId="7" xfId="0" applyNumberFormat="1" applyFont="1" applyBorder="1" applyAlignment="1">
      <alignment horizontal="center"/>
    </xf>
    <xf numFmtId="164" fontId="17" fillId="0" borderId="61" xfId="21" applyFont="1" applyFill="1" applyBorder="1" applyAlignment="1">
      <alignment/>
      <protection/>
    </xf>
    <xf numFmtId="171" fontId="16" fillId="0" borderId="39" xfId="0" applyNumberFormat="1" applyFont="1" applyBorder="1" applyAlignment="1">
      <alignment/>
    </xf>
    <xf numFmtId="171" fontId="16" fillId="0" borderId="10" xfId="0" applyNumberFormat="1" applyFont="1" applyBorder="1" applyAlignment="1">
      <alignment horizontal="center"/>
    </xf>
    <xf numFmtId="171" fontId="16" fillId="0" borderId="19" xfId="0" applyNumberFormat="1" applyFont="1" applyBorder="1" applyAlignment="1">
      <alignment horizontal="center"/>
    </xf>
    <xf numFmtId="171" fontId="16" fillId="0" borderId="48" xfId="0" applyNumberFormat="1" applyFont="1" applyBorder="1" applyAlignment="1">
      <alignment/>
    </xf>
    <xf numFmtId="171" fontId="16" fillId="0" borderId="12" xfId="0" applyNumberFormat="1" applyFont="1" applyBorder="1" applyAlignment="1">
      <alignment horizontal="center"/>
    </xf>
    <xf numFmtId="171" fontId="16" fillId="0" borderId="0" xfId="0" applyNumberFormat="1" applyFont="1" applyBorder="1" applyAlignment="1">
      <alignment/>
    </xf>
    <xf numFmtId="171" fontId="16" fillId="0" borderId="49" xfId="0" applyNumberFormat="1" applyFont="1" applyBorder="1" applyAlignment="1">
      <alignment horizontal="center"/>
    </xf>
    <xf numFmtId="171" fontId="15" fillId="8" borderId="42" xfId="0" applyNumberFormat="1" applyFont="1" applyFill="1" applyBorder="1" applyAlignment="1">
      <alignment/>
    </xf>
    <xf numFmtId="171" fontId="15" fillId="8" borderId="2" xfId="0" applyNumberFormat="1" applyFont="1" applyFill="1" applyBorder="1" applyAlignment="1">
      <alignment horizontal="center"/>
    </xf>
    <xf numFmtId="171" fontId="15" fillId="8" borderId="2" xfId="0" applyNumberFormat="1" applyFont="1" applyFill="1" applyBorder="1" applyAlignment="1">
      <alignment/>
    </xf>
    <xf numFmtId="171" fontId="15" fillId="8" borderId="3" xfId="0" applyNumberFormat="1" applyFont="1" applyFill="1" applyBorder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1" fillId="0" borderId="0" xfId="21" applyFont="1" applyBorder="1">
      <alignment/>
      <protection/>
    </xf>
    <xf numFmtId="164" fontId="20" fillId="0" borderId="0" xfId="0" applyFont="1" applyBorder="1" applyAlignment="1">
      <alignment horizontal="center"/>
    </xf>
    <xf numFmtId="164" fontId="3" fillId="2" borderId="17" xfId="0" applyFont="1" applyFill="1" applyBorder="1" applyAlignment="1">
      <alignment/>
    </xf>
    <xf numFmtId="164" fontId="0" fillId="2" borderId="62" xfId="0" applyFill="1" applyBorder="1" applyAlignment="1">
      <alignment/>
    </xf>
    <xf numFmtId="164" fontId="3" fillId="13" borderId="4" xfId="0" applyFont="1" applyFill="1" applyBorder="1" applyAlignment="1">
      <alignment horizontal="center"/>
    </xf>
    <xf numFmtId="164" fontId="11" fillId="7" borderId="62" xfId="0" applyFont="1" applyFill="1" applyBorder="1" applyAlignment="1">
      <alignment horizontal="center"/>
    </xf>
    <xf numFmtId="164" fontId="11" fillId="12" borderId="4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4" fillId="3" borderId="27" xfId="0" applyFont="1" applyFill="1" applyBorder="1" applyAlignment="1">
      <alignment horizontal="center"/>
    </xf>
    <xf numFmtId="164" fontId="11" fillId="13" borderId="1" xfId="0" applyFont="1" applyFill="1" applyBorder="1" applyAlignment="1">
      <alignment horizontal="center" wrapText="1"/>
    </xf>
    <xf numFmtId="164" fontId="11" fillId="13" borderId="2" xfId="0" applyFont="1" applyFill="1" applyBorder="1" applyAlignment="1">
      <alignment horizontal="center" wrapText="1"/>
    </xf>
    <xf numFmtId="164" fontId="11" fillId="13" borderId="3" xfId="0" applyFont="1" applyFill="1" applyBorder="1" applyAlignment="1">
      <alignment horizontal="center" wrapText="1"/>
    </xf>
    <xf numFmtId="164" fontId="11" fillId="13" borderId="4" xfId="0" applyFont="1" applyFill="1" applyBorder="1" applyAlignment="1">
      <alignment horizontal="center"/>
    </xf>
    <xf numFmtId="164" fontId="11" fillId="7" borderId="42" xfId="0" applyFont="1" applyFill="1" applyBorder="1" applyAlignment="1">
      <alignment horizontal="center" wrapText="1"/>
    </xf>
    <xf numFmtId="164" fontId="11" fillId="7" borderId="2" xfId="0" applyFont="1" applyFill="1" applyBorder="1" applyAlignment="1">
      <alignment horizontal="center" wrapText="1"/>
    </xf>
    <xf numFmtId="164" fontId="11" fillId="12" borderId="1" xfId="0" applyFont="1" applyFill="1" applyBorder="1" applyAlignment="1">
      <alignment horizontal="center" wrapText="1"/>
    </xf>
    <xf numFmtId="164" fontId="11" fillId="12" borderId="2" xfId="0" applyFont="1" applyFill="1" applyBorder="1" applyAlignment="1">
      <alignment horizontal="center" wrapText="1"/>
    </xf>
    <xf numFmtId="164" fontId="11" fillId="12" borderId="18" xfId="0" applyFont="1" applyFill="1" applyBorder="1" applyAlignment="1">
      <alignment horizontal="center" wrapText="1"/>
    </xf>
    <xf numFmtId="170" fontId="5" fillId="0" borderId="5" xfId="15" applyNumberFormat="1" applyFont="1" applyFill="1" applyBorder="1" applyAlignment="1" applyProtection="1">
      <alignment/>
      <protection/>
    </xf>
    <xf numFmtId="170" fontId="5" fillId="0" borderId="6" xfId="15" applyNumberFormat="1" applyFont="1" applyFill="1" applyBorder="1" applyAlignment="1" applyProtection="1">
      <alignment/>
      <protection/>
    </xf>
    <xf numFmtId="170" fontId="5" fillId="0" borderId="7" xfId="15" applyNumberFormat="1" applyFont="1" applyFill="1" applyBorder="1" applyAlignment="1" applyProtection="1">
      <alignment/>
      <protection/>
    </xf>
    <xf numFmtId="170" fontId="5" fillId="0" borderId="8" xfId="15" applyNumberFormat="1" applyFont="1" applyFill="1" applyBorder="1" applyAlignment="1" applyProtection="1">
      <alignment/>
      <protection/>
    </xf>
    <xf numFmtId="170" fontId="5" fillId="0" borderId="48" xfId="15" applyNumberFormat="1" applyFont="1" applyFill="1" applyBorder="1" applyAlignment="1" applyProtection="1">
      <alignment/>
      <protection/>
    </xf>
    <xf numFmtId="170" fontId="5" fillId="0" borderId="54" xfId="15" applyNumberFormat="1" applyFont="1" applyFill="1" applyBorder="1" applyAlignment="1" applyProtection="1">
      <alignment/>
      <protection/>
    </xf>
    <xf numFmtId="170" fontId="5" fillId="0" borderId="9" xfId="15" applyNumberFormat="1" applyFont="1" applyFill="1" applyBorder="1" applyAlignment="1" applyProtection="1">
      <alignment/>
      <protection/>
    </xf>
    <xf numFmtId="170" fontId="5" fillId="0" borderId="10" xfId="15" applyNumberFormat="1" applyFont="1" applyFill="1" applyBorder="1" applyAlignment="1" applyProtection="1">
      <alignment/>
      <protection/>
    </xf>
    <xf numFmtId="170" fontId="5" fillId="0" borderId="19" xfId="15" applyNumberFormat="1" applyFont="1" applyFill="1" applyBorder="1" applyAlignment="1" applyProtection="1">
      <alignment/>
      <protection/>
    </xf>
    <xf numFmtId="170" fontId="5" fillId="0" borderId="20" xfId="15" applyNumberFormat="1" applyFont="1" applyFill="1" applyBorder="1" applyAlignment="1" applyProtection="1">
      <alignment/>
      <protection/>
    </xf>
    <xf numFmtId="170" fontId="5" fillId="0" borderId="39" xfId="15" applyNumberFormat="1" applyFont="1" applyFill="1" applyBorder="1" applyAlignment="1" applyProtection="1">
      <alignment/>
      <protection/>
    </xf>
    <xf numFmtId="164" fontId="22" fillId="0" borderId="0" xfId="0" applyFont="1" applyAlignment="1">
      <alignment/>
    </xf>
    <xf numFmtId="164" fontId="7" fillId="0" borderId="9" xfId="0" applyFont="1" applyBorder="1" applyAlignment="1">
      <alignment horizontal="center"/>
    </xf>
    <xf numFmtId="164" fontId="22" fillId="0" borderId="29" xfId="0" applyFont="1" applyBorder="1" applyAlignment="1">
      <alignment/>
    </xf>
    <xf numFmtId="170" fontId="4" fillId="0" borderId="9" xfId="15" applyNumberFormat="1" applyFont="1" applyFill="1" applyBorder="1" applyAlignment="1" applyProtection="1">
      <alignment/>
      <protection/>
    </xf>
    <xf numFmtId="170" fontId="4" fillId="0" borderId="10" xfId="15" applyNumberFormat="1" applyFont="1" applyFill="1" applyBorder="1" applyAlignment="1" applyProtection="1">
      <alignment/>
      <protection/>
    </xf>
    <xf numFmtId="170" fontId="4" fillId="0" borderId="19" xfId="15" applyNumberFormat="1" applyFont="1" applyFill="1" applyBorder="1" applyAlignment="1" applyProtection="1">
      <alignment/>
      <protection/>
    </xf>
    <xf numFmtId="170" fontId="4" fillId="0" borderId="20" xfId="15" applyNumberFormat="1" applyFont="1" applyFill="1" applyBorder="1" applyAlignment="1" applyProtection="1">
      <alignment/>
      <protection/>
    </xf>
    <xf numFmtId="164" fontId="22" fillId="0" borderId="9" xfId="0" applyFont="1" applyBorder="1" applyAlignment="1">
      <alignment horizontal="center"/>
    </xf>
    <xf numFmtId="164" fontId="5" fillId="0" borderId="30" xfId="0" applyFont="1" applyBorder="1" applyAlignment="1">
      <alignment wrapText="1"/>
    </xf>
    <xf numFmtId="170" fontId="5" fillId="0" borderId="11" xfId="15" applyNumberFormat="1" applyFont="1" applyFill="1" applyBorder="1" applyAlignment="1" applyProtection="1">
      <alignment wrapText="1"/>
      <protection/>
    </xf>
    <xf numFmtId="170" fontId="5" fillId="0" borderId="12" xfId="15" applyNumberFormat="1" applyFont="1" applyFill="1" applyBorder="1" applyAlignment="1" applyProtection="1">
      <alignment wrapText="1"/>
      <protection/>
    </xf>
    <xf numFmtId="170" fontId="5" fillId="0" borderId="49" xfId="15" applyNumberFormat="1" applyFont="1" applyFill="1" applyBorder="1" applyAlignment="1" applyProtection="1">
      <alignment wrapText="1"/>
      <protection/>
    </xf>
    <xf numFmtId="170" fontId="5" fillId="0" borderId="55" xfId="15" applyNumberFormat="1" applyFont="1" applyFill="1" applyBorder="1" applyAlignment="1" applyProtection="1">
      <alignment wrapText="1"/>
      <protection/>
    </xf>
    <xf numFmtId="170" fontId="5" fillId="0" borderId="12" xfId="15" applyNumberFormat="1" applyFont="1" applyFill="1" applyBorder="1" applyAlignment="1" applyProtection="1">
      <alignment/>
      <protection/>
    </xf>
    <xf numFmtId="170" fontId="5" fillId="0" borderId="49" xfId="15" applyNumberFormat="1" applyFont="1" applyFill="1" applyBorder="1" applyAlignment="1" applyProtection="1">
      <alignment/>
      <protection/>
    </xf>
    <xf numFmtId="170" fontId="5" fillId="0" borderId="11" xfId="15" applyNumberFormat="1" applyFont="1" applyFill="1" applyBorder="1" applyAlignment="1" applyProtection="1">
      <alignment/>
      <protection/>
    </xf>
    <xf numFmtId="170" fontId="5" fillId="0" borderId="55" xfId="15" applyNumberFormat="1" applyFont="1" applyFill="1" applyBorder="1" applyAlignment="1" applyProtection="1">
      <alignment/>
      <protection/>
    </xf>
    <xf numFmtId="164" fontId="4" fillId="12" borderId="1" xfId="0" applyFont="1" applyFill="1" applyBorder="1" applyAlignment="1">
      <alignment horizontal="center"/>
    </xf>
    <xf numFmtId="164" fontId="4" fillId="12" borderId="4" xfId="0" applyFont="1" applyFill="1" applyBorder="1" applyAlignment="1">
      <alignment/>
    </xf>
    <xf numFmtId="170" fontId="4" fillId="13" borderId="42" xfId="15" applyNumberFormat="1" applyFont="1" applyFill="1" applyBorder="1" applyAlignment="1" applyProtection="1">
      <alignment/>
      <protection/>
    </xf>
    <xf numFmtId="170" fontId="4" fillId="13" borderId="18" xfId="15" applyNumberFormat="1" applyFont="1" applyFill="1" applyBorder="1" applyAlignment="1" applyProtection="1">
      <alignment/>
      <protection/>
    </xf>
    <xf numFmtId="170" fontId="4" fillId="13" borderId="4" xfId="15" applyNumberFormat="1" applyFont="1" applyFill="1" applyBorder="1" applyAlignment="1" applyProtection="1">
      <alignment/>
      <protection/>
    </xf>
    <xf numFmtId="170" fontId="4" fillId="7" borderId="42" xfId="15" applyNumberFormat="1" applyFont="1" applyFill="1" applyBorder="1" applyAlignment="1" applyProtection="1">
      <alignment/>
      <protection/>
    </xf>
    <xf numFmtId="170" fontId="4" fillId="7" borderId="18" xfId="15" applyNumberFormat="1" applyFont="1" applyFill="1" applyBorder="1" applyAlignment="1" applyProtection="1">
      <alignment/>
      <protection/>
    </xf>
    <xf numFmtId="170" fontId="4" fillId="7" borderId="4" xfId="15" applyNumberFormat="1" applyFont="1" applyFill="1" applyBorder="1" applyAlignment="1" applyProtection="1">
      <alignment/>
      <protection/>
    </xf>
    <xf numFmtId="170" fontId="4" fillId="12" borderId="42" xfId="15" applyNumberFormat="1" applyFont="1" applyFill="1" applyBorder="1" applyAlignment="1" applyProtection="1">
      <alignment/>
      <protection/>
    </xf>
    <xf numFmtId="170" fontId="4" fillId="12" borderId="18" xfId="15" applyNumberFormat="1" applyFont="1" applyFill="1" applyBorder="1" applyAlignment="1" applyProtection="1">
      <alignment/>
      <protection/>
    </xf>
    <xf numFmtId="170" fontId="4" fillId="12" borderId="4" xfId="15" applyNumberFormat="1" applyFont="1" applyFill="1" applyBorder="1" applyAlignment="1" applyProtection="1">
      <alignment/>
      <protection/>
    </xf>
    <xf numFmtId="164" fontId="4" fillId="2" borderId="41" xfId="0" applyFont="1" applyFill="1" applyBorder="1" applyAlignment="1">
      <alignment/>
    </xf>
    <xf numFmtId="164" fontId="5" fillId="2" borderId="33" xfId="0" applyFont="1" applyFill="1" applyBorder="1" applyAlignment="1">
      <alignment/>
    </xf>
    <xf numFmtId="170" fontId="5" fillId="4" borderId="13" xfId="15" applyNumberFormat="1" applyFont="1" applyFill="1" applyBorder="1" applyAlignment="1" applyProtection="1">
      <alignment/>
      <protection/>
    </xf>
    <xf numFmtId="170" fontId="5" fillId="4" borderId="14" xfId="15" applyNumberFormat="1" applyFont="1" applyFill="1" applyBorder="1" applyAlignment="1" applyProtection="1">
      <alignment/>
      <protection/>
    </xf>
    <xf numFmtId="170" fontId="5" fillId="4" borderId="63" xfId="15" applyNumberFormat="1" applyFont="1" applyFill="1" applyBorder="1" applyAlignment="1" applyProtection="1">
      <alignment/>
      <protection/>
    </xf>
    <xf numFmtId="170" fontId="5" fillId="4" borderId="54" xfId="15" applyNumberFormat="1" applyFont="1" applyFill="1" applyBorder="1" applyAlignment="1" applyProtection="1">
      <alignment/>
      <protection/>
    </xf>
    <xf numFmtId="170" fontId="5" fillId="0" borderId="38" xfId="15" applyNumberFormat="1" applyFont="1" applyFill="1" applyBorder="1" applyAlignment="1" applyProtection="1">
      <alignment/>
      <protection/>
    </xf>
    <xf numFmtId="164" fontId="5" fillId="0" borderId="57" xfId="0" applyFont="1" applyBorder="1" applyAlignment="1">
      <alignment horizontal="center"/>
    </xf>
    <xf numFmtId="164" fontId="5" fillId="0" borderId="29" xfId="0" applyFont="1" applyBorder="1" applyAlignment="1">
      <alignment wrapText="1"/>
    </xf>
    <xf numFmtId="170" fontId="5" fillId="0" borderId="9" xfId="15" applyNumberFormat="1" applyFont="1" applyFill="1" applyBorder="1" applyAlignment="1" applyProtection="1">
      <alignment wrapText="1"/>
      <protection/>
    </xf>
    <xf numFmtId="170" fontId="5" fillId="0" borderId="10" xfId="15" applyNumberFormat="1" applyFont="1" applyFill="1" applyBorder="1" applyAlignment="1" applyProtection="1">
      <alignment wrapText="1"/>
      <protection/>
    </xf>
    <xf numFmtId="170" fontId="5" fillId="0" borderId="19" xfId="15" applyNumberFormat="1" applyFont="1" applyFill="1" applyBorder="1" applyAlignment="1" applyProtection="1">
      <alignment wrapText="1"/>
      <protection/>
    </xf>
    <xf numFmtId="170" fontId="5" fillId="0" borderId="20" xfId="15" applyNumberFormat="1" applyFont="1" applyFill="1" applyBorder="1" applyAlignment="1" applyProtection="1">
      <alignment wrapText="1"/>
      <protection/>
    </xf>
    <xf numFmtId="164" fontId="22" fillId="0" borderId="15" xfId="0" applyFont="1" applyBorder="1" applyAlignment="1">
      <alignment horizontal="center"/>
    </xf>
    <xf numFmtId="164" fontId="23" fillId="0" borderId="52" xfId="0" applyFont="1" applyBorder="1" applyAlignment="1">
      <alignment wrapText="1"/>
    </xf>
    <xf numFmtId="170" fontId="4" fillId="0" borderId="11" xfId="15" applyNumberFormat="1" applyFont="1" applyFill="1" applyBorder="1" applyAlignment="1" applyProtection="1">
      <alignment wrapText="1"/>
      <protection/>
    </xf>
    <xf numFmtId="170" fontId="4" fillId="0" borderId="12" xfId="15" applyNumberFormat="1" applyFont="1" applyFill="1" applyBorder="1" applyAlignment="1" applyProtection="1">
      <alignment wrapText="1"/>
      <protection/>
    </xf>
    <xf numFmtId="170" fontId="4" fillId="0" borderId="49" xfId="15" applyNumberFormat="1" applyFont="1" applyFill="1" applyBorder="1" applyAlignment="1" applyProtection="1">
      <alignment wrapText="1"/>
      <protection/>
    </xf>
    <xf numFmtId="170" fontId="4" fillId="0" borderId="55" xfId="15" applyNumberFormat="1" applyFont="1" applyFill="1" applyBorder="1" applyAlignment="1" applyProtection="1">
      <alignment wrapText="1"/>
      <protection/>
    </xf>
    <xf numFmtId="164" fontId="4" fillId="12" borderId="17" xfId="0" applyFont="1" applyFill="1" applyBorder="1" applyAlignment="1">
      <alignment horizontal="center"/>
    </xf>
    <xf numFmtId="164" fontId="4" fillId="12" borderId="3" xfId="0" applyFont="1" applyFill="1" applyBorder="1" applyAlignment="1">
      <alignment/>
    </xf>
    <xf numFmtId="170" fontId="4" fillId="13" borderId="1" xfId="15" applyNumberFormat="1" applyFont="1" applyFill="1" applyBorder="1" applyAlignment="1" applyProtection="1">
      <alignment/>
      <protection/>
    </xf>
    <xf numFmtId="170" fontId="4" fillId="13" borderId="2" xfId="15" applyNumberFormat="1" applyFont="1" applyFill="1" applyBorder="1" applyAlignment="1" applyProtection="1">
      <alignment/>
      <protection/>
    </xf>
    <xf numFmtId="170" fontId="4" fillId="7" borderId="2" xfId="15" applyNumberFormat="1" applyFont="1" applyFill="1" applyBorder="1" applyAlignment="1" applyProtection="1">
      <alignment/>
      <protection/>
    </xf>
    <xf numFmtId="170" fontId="4" fillId="7" borderId="3" xfId="15" applyNumberFormat="1" applyFont="1" applyFill="1" applyBorder="1" applyAlignment="1" applyProtection="1">
      <alignment/>
      <protection/>
    </xf>
    <xf numFmtId="170" fontId="4" fillId="12" borderId="2" xfId="15" applyNumberFormat="1" applyFont="1" applyFill="1" applyBorder="1" applyAlignment="1" applyProtection="1">
      <alignment/>
      <protection/>
    </xf>
    <xf numFmtId="164" fontId="24" fillId="6" borderId="1" xfId="0" applyFont="1" applyFill="1" applyBorder="1" applyAlignment="1">
      <alignment/>
    </xf>
    <xf numFmtId="164" fontId="4" fillId="6" borderId="3" xfId="0" applyFont="1" applyFill="1" applyBorder="1" applyAlignment="1">
      <alignment/>
    </xf>
    <xf numFmtId="170" fontId="4" fillId="6" borderId="1" xfId="15" applyNumberFormat="1" applyFont="1" applyFill="1" applyBorder="1" applyAlignment="1" applyProtection="1">
      <alignment/>
      <protection/>
    </xf>
    <xf numFmtId="170" fontId="4" fillId="6" borderId="2" xfId="15" applyNumberFormat="1" applyFont="1" applyFill="1" applyBorder="1" applyAlignment="1" applyProtection="1">
      <alignment/>
      <protection/>
    </xf>
    <xf numFmtId="170" fontId="4" fillId="6" borderId="4" xfId="15" applyNumberFormat="1" applyFont="1" applyFill="1" applyBorder="1" applyAlignment="1" applyProtection="1">
      <alignment/>
      <protection/>
    </xf>
    <xf numFmtId="170" fontId="4" fillId="6" borderId="42" xfId="15" applyNumberFormat="1" applyFont="1" applyFill="1" applyBorder="1" applyAlignment="1" applyProtection="1">
      <alignment/>
      <protection/>
    </xf>
    <xf numFmtId="170" fontId="4" fillId="6" borderId="3" xfId="15" applyNumberFormat="1" applyFont="1" applyFill="1" applyBorder="1" applyAlignment="1" applyProtection="1">
      <alignment/>
      <protection/>
    </xf>
    <xf numFmtId="164" fontId="24" fillId="0" borderId="0" xfId="0" applyFont="1" applyAlignment="1">
      <alignment/>
    </xf>
    <xf numFmtId="170" fontId="4" fillId="0" borderId="1" xfId="0" applyNumberFormat="1" applyFont="1" applyBorder="1" applyAlignment="1">
      <alignment/>
    </xf>
    <xf numFmtId="170" fontId="4" fillId="0" borderId="2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5" fillId="0" borderId="1" xfId="15" applyNumberFormat="1" applyFont="1" applyFill="1" applyBorder="1" applyAlignment="1" applyProtection="1">
      <alignment/>
      <protection/>
    </xf>
    <xf numFmtId="170" fontId="5" fillId="0" borderId="2" xfId="0" applyNumberFormat="1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5" fillId="0" borderId="42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5" fillId="0" borderId="0" xfId="15" applyNumberFormat="1" applyFont="1" applyFill="1" applyBorder="1" applyAlignment="1" applyProtection="1">
      <alignment/>
      <protection/>
    </xf>
    <xf numFmtId="170" fontId="5" fillId="0" borderId="0" xfId="0" applyNumberFormat="1" applyFont="1" applyAlignment="1">
      <alignment/>
    </xf>
    <xf numFmtId="170" fontId="4" fillId="0" borderId="27" xfId="0" applyNumberFormat="1" applyFont="1" applyBorder="1" applyAlignment="1">
      <alignment/>
    </xf>
    <xf numFmtId="170" fontId="4" fillId="0" borderId="1" xfId="0" applyNumberFormat="1" applyFont="1" applyBorder="1" applyAlignment="1">
      <alignment/>
    </xf>
    <xf numFmtId="170" fontId="4" fillId="0" borderId="2" xfId="0" applyNumberFormat="1" applyFont="1" applyBorder="1" applyAlignment="1">
      <alignment/>
    </xf>
    <xf numFmtId="170" fontId="4" fillId="0" borderId="2" xfId="15" applyNumberFormat="1" applyFont="1" applyFill="1" applyBorder="1" applyAlignment="1" applyProtection="1">
      <alignment/>
      <protection/>
    </xf>
    <xf numFmtId="170" fontId="4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64" fontId="0" fillId="2" borderId="62" xfId="0" applyFont="1" applyFill="1" applyBorder="1" applyAlignment="1">
      <alignment/>
    </xf>
    <xf numFmtId="164" fontId="11" fillId="12" borderId="62" xfId="0" applyFont="1" applyFill="1" applyBorder="1" applyAlignment="1">
      <alignment horizontal="center"/>
    </xf>
    <xf numFmtId="164" fontId="3" fillId="3" borderId="31" xfId="0" applyFont="1" applyFill="1" applyBorder="1" applyAlignment="1">
      <alignment horizontal="center"/>
    </xf>
    <xf numFmtId="164" fontId="11" fillId="13" borderId="35" xfId="0" applyFont="1" applyFill="1" applyBorder="1" applyAlignment="1">
      <alignment horizontal="center" wrapText="1"/>
    </xf>
    <xf numFmtId="164" fontId="11" fillId="13" borderId="64" xfId="0" applyFont="1" applyFill="1" applyBorder="1" applyAlignment="1">
      <alignment horizontal="center" wrapText="1"/>
    </xf>
    <xf numFmtId="164" fontId="11" fillId="13" borderId="65" xfId="0" applyFont="1" applyFill="1" applyBorder="1" applyAlignment="1">
      <alignment horizontal="center" wrapText="1"/>
    </xf>
    <xf numFmtId="164" fontId="11" fillId="13" borderId="31" xfId="0" applyFont="1" applyFill="1" applyBorder="1" applyAlignment="1">
      <alignment horizontal="center"/>
    </xf>
    <xf numFmtId="164" fontId="11" fillId="3" borderId="35" xfId="0" applyFont="1" applyFill="1" applyBorder="1" applyAlignment="1">
      <alignment horizontal="center" wrapText="1"/>
    </xf>
    <xf numFmtId="164" fontId="11" fillId="3" borderId="64" xfId="0" applyFont="1" applyFill="1" applyBorder="1" applyAlignment="1">
      <alignment horizontal="center" wrapText="1"/>
    </xf>
    <xf numFmtId="164" fontId="11" fillId="3" borderId="43" xfId="0" applyFont="1" applyFill="1" applyBorder="1" applyAlignment="1">
      <alignment horizontal="center" wrapText="1"/>
    </xf>
    <xf numFmtId="164" fontId="11" fillId="3" borderId="31" xfId="0" applyFont="1" applyFill="1" applyBorder="1" applyAlignment="1">
      <alignment horizontal="center"/>
    </xf>
    <xf numFmtId="164" fontId="11" fillId="12" borderId="35" xfId="0" applyFont="1" applyFill="1" applyBorder="1" applyAlignment="1">
      <alignment horizontal="center" wrapText="1"/>
    </xf>
    <xf numFmtId="164" fontId="11" fillId="12" borderId="64" xfId="0" applyFont="1" applyFill="1" applyBorder="1" applyAlignment="1">
      <alignment horizontal="center" wrapText="1"/>
    </xf>
    <xf numFmtId="164" fontId="11" fillId="12" borderId="43" xfId="0" applyFont="1" applyFill="1" applyBorder="1" applyAlignment="1">
      <alignment horizontal="center" wrapText="1"/>
    </xf>
    <xf numFmtId="164" fontId="11" fillId="12" borderId="33" xfId="0" applyFont="1" applyFill="1" applyBorder="1" applyAlignment="1">
      <alignment horizontal="center"/>
    </xf>
    <xf numFmtId="164" fontId="3" fillId="0" borderId="54" xfId="0" applyFont="1" applyFill="1" applyBorder="1" applyAlignment="1">
      <alignment horizontal="center"/>
    </xf>
    <xf numFmtId="164" fontId="3" fillId="0" borderId="66" xfId="0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170" fontId="4" fillId="0" borderId="54" xfId="0" applyNumberFormat="1" applyFont="1" applyFill="1" applyBorder="1" applyAlignment="1">
      <alignment/>
    </xf>
    <xf numFmtId="170" fontId="4" fillId="0" borderId="63" xfId="0" applyNumberFormat="1" applyFont="1" applyFill="1" applyBorder="1" applyAlignment="1">
      <alignment/>
    </xf>
    <xf numFmtId="164" fontId="3" fillId="0" borderId="22" xfId="0" applyFont="1" applyFill="1" applyBorder="1" applyAlignment="1">
      <alignment horizontal="center"/>
    </xf>
    <xf numFmtId="164" fontId="3" fillId="0" borderId="67" xfId="0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30" xfId="0" applyNumberFormat="1" applyFont="1" applyFill="1" applyBorder="1" applyAlignment="1">
      <alignment/>
    </xf>
    <xf numFmtId="170" fontId="4" fillId="0" borderId="55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64" fontId="0" fillId="6" borderId="26" xfId="0" applyFont="1" applyFill="1" applyBorder="1" applyAlignment="1">
      <alignment/>
    </xf>
    <xf numFmtId="164" fontId="3" fillId="6" borderId="68" xfId="0" applyFont="1" applyFill="1" applyBorder="1" applyAlignment="1">
      <alignment/>
    </xf>
    <xf numFmtId="170" fontId="4" fillId="6" borderId="1" xfId="0" applyNumberFormat="1" applyFont="1" applyFill="1" applyBorder="1" applyAlignment="1">
      <alignment/>
    </xf>
    <xf numFmtId="170" fontId="4" fillId="6" borderId="2" xfId="0" applyNumberFormat="1" applyFont="1" applyFill="1" applyBorder="1" applyAlignment="1">
      <alignment/>
    </xf>
    <xf numFmtId="170" fontId="4" fillId="6" borderId="27" xfId="0" applyNumberFormat="1" applyFont="1" applyFill="1" applyBorder="1" applyAlignment="1">
      <alignment/>
    </xf>
    <xf numFmtId="170" fontId="4" fillId="6" borderId="4" xfId="0" applyNumberFormat="1" applyFont="1" applyFill="1" applyBorder="1" applyAlignment="1">
      <alignment/>
    </xf>
    <xf numFmtId="170" fontId="4" fillId="6" borderId="3" xfId="0" applyNumberFormat="1" applyFont="1" applyFill="1" applyBorder="1" applyAlignment="1">
      <alignment/>
    </xf>
    <xf numFmtId="166" fontId="0" fillId="0" borderId="0" xfId="15" applyFont="1" applyFill="1" applyBorder="1" applyAlignment="1" applyProtection="1">
      <alignment/>
      <protection/>
    </xf>
    <xf numFmtId="164" fontId="20" fillId="0" borderId="0" xfId="0" applyFont="1" applyAlignment="1">
      <alignment/>
    </xf>
    <xf numFmtId="164" fontId="3" fillId="12" borderId="54" xfId="0" applyFont="1" applyFill="1" applyBorder="1" applyAlignment="1">
      <alignment horizontal="center"/>
    </xf>
    <xf numFmtId="164" fontId="3" fillId="7" borderId="4" xfId="0" applyFont="1" applyFill="1" applyBorder="1" applyAlignment="1">
      <alignment horizontal="center"/>
    </xf>
    <xf numFmtId="164" fontId="3" fillId="12" borderId="26" xfId="0" applyFont="1" applyFill="1" applyBorder="1" applyAlignment="1">
      <alignment horizontal="center"/>
    </xf>
    <xf numFmtId="164" fontId="3" fillId="12" borderId="69" xfId="0" applyFont="1" applyFill="1" applyBorder="1" applyAlignment="1">
      <alignment horizontal="center"/>
    </xf>
    <xf numFmtId="164" fontId="4" fillId="3" borderId="4" xfId="0" applyFont="1" applyFill="1" applyBorder="1" applyAlignment="1">
      <alignment horizontal="center"/>
    </xf>
    <xf numFmtId="164" fontId="4" fillId="3" borderId="62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 wrapText="1"/>
    </xf>
    <xf numFmtId="164" fontId="11" fillId="3" borderId="2" xfId="0" applyFont="1" applyFill="1" applyBorder="1" applyAlignment="1">
      <alignment horizontal="center" wrapText="1"/>
    </xf>
    <xf numFmtId="164" fontId="11" fillId="3" borderId="42" xfId="0" applyFont="1" applyFill="1" applyBorder="1" applyAlignment="1">
      <alignment horizontal="center" wrapText="1"/>
    </xf>
    <xf numFmtId="164" fontId="11" fillId="3" borderId="4" xfId="0" applyFont="1" applyFill="1" applyBorder="1" applyAlignment="1">
      <alignment horizontal="center" wrapText="1"/>
    </xf>
    <xf numFmtId="164" fontId="4" fillId="7" borderId="1" xfId="0" applyFont="1" applyFill="1" applyBorder="1" applyAlignment="1">
      <alignment horizontal="center" wrapText="1"/>
    </xf>
    <xf numFmtId="164" fontId="11" fillId="7" borderId="18" xfId="0" applyFont="1" applyFill="1" applyBorder="1" applyAlignment="1">
      <alignment horizontal="center" wrapText="1"/>
    </xf>
    <xf numFmtId="164" fontId="11" fillId="7" borderId="4" xfId="0" applyFont="1" applyFill="1" applyBorder="1" applyAlignment="1">
      <alignment horizontal="center" wrapText="1"/>
    </xf>
    <xf numFmtId="164" fontId="5" fillId="0" borderId="8" xfId="0" applyFont="1" applyBorder="1" applyAlignment="1">
      <alignment horizontal="center"/>
    </xf>
    <xf numFmtId="164" fontId="5" fillId="0" borderId="37" xfId="0" applyFont="1" applyBorder="1" applyAlignment="1">
      <alignment/>
    </xf>
    <xf numFmtId="170" fontId="5" fillId="0" borderId="54" xfId="0" applyNumberFormat="1" applyFont="1" applyBorder="1" applyAlignment="1">
      <alignment/>
    </xf>
    <xf numFmtId="170" fontId="5" fillId="0" borderId="8" xfId="0" applyNumberFormat="1" applyFont="1" applyBorder="1" applyAlignment="1">
      <alignment/>
    </xf>
    <xf numFmtId="164" fontId="7" fillId="0" borderId="20" xfId="0" applyFont="1" applyBorder="1" applyAlignment="1">
      <alignment horizontal="center"/>
    </xf>
    <xf numFmtId="164" fontId="22" fillId="0" borderId="47" xfId="0" applyFont="1" applyBorder="1" applyAlignment="1">
      <alignment/>
    </xf>
    <xf numFmtId="170" fontId="5" fillId="0" borderId="20" xfId="0" applyNumberFormat="1" applyFont="1" applyBorder="1" applyAlignment="1">
      <alignment/>
    </xf>
    <xf numFmtId="164" fontId="22" fillId="0" borderId="20" xfId="0" applyFont="1" applyBorder="1" applyAlignment="1">
      <alignment horizontal="center"/>
    </xf>
    <xf numFmtId="164" fontId="5" fillId="0" borderId="50" xfId="0" applyFont="1" applyBorder="1" applyAlignment="1">
      <alignment wrapText="1"/>
    </xf>
    <xf numFmtId="170" fontId="5" fillId="0" borderId="38" xfId="0" applyNumberFormat="1" applyFont="1" applyBorder="1" applyAlignment="1">
      <alignment/>
    </xf>
    <xf numFmtId="170" fontId="5" fillId="0" borderId="6" xfId="0" applyNumberFormat="1" applyFont="1" applyBorder="1" applyAlignment="1">
      <alignment/>
    </xf>
    <xf numFmtId="170" fontId="5" fillId="0" borderId="7" xfId="0" applyNumberFormat="1" applyFont="1" applyBorder="1" applyAlignment="1">
      <alignment/>
    </xf>
    <xf numFmtId="164" fontId="5" fillId="0" borderId="47" xfId="0" applyFont="1" applyBorder="1" applyAlignment="1">
      <alignment wrapText="1"/>
    </xf>
    <xf numFmtId="164" fontId="22" fillId="0" borderId="22" xfId="0" applyFont="1" applyBorder="1" applyAlignment="1">
      <alignment horizontal="center"/>
    </xf>
    <xf numFmtId="164" fontId="25" fillId="0" borderId="51" xfId="0" applyFont="1" applyBorder="1" applyAlignment="1">
      <alignment wrapText="1"/>
    </xf>
    <xf numFmtId="170" fontId="5" fillId="0" borderId="55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164" fontId="4" fillId="12" borderId="4" xfId="0" applyFont="1" applyFill="1" applyBorder="1" applyAlignment="1">
      <alignment horizontal="center"/>
    </xf>
    <xf numFmtId="164" fontId="4" fillId="12" borderId="62" xfId="0" applyFont="1" applyFill="1" applyBorder="1" applyAlignment="1">
      <alignment/>
    </xf>
    <xf numFmtId="170" fontId="4" fillId="12" borderId="3" xfId="15" applyNumberFormat="1" applyFont="1" applyFill="1" applyBorder="1" applyAlignment="1" applyProtection="1">
      <alignment/>
      <protection/>
    </xf>
    <xf numFmtId="164" fontId="24" fillId="6" borderId="4" xfId="0" applyFont="1" applyFill="1" applyBorder="1" applyAlignment="1">
      <alignment/>
    </xf>
    <xf numFmtId="164" fontId="4" fillId="6" borderId="62" xfId="0" applyFont="1" applyFill="1" applyBorder="1" applyAlignment="1">
      <alignment/>
    </xf>
    <xf numFmtId="170" fontId="4" fillId="6" borderId="42" xfId="0" applyNumberFormat="1" applyFont="1" applyFill="1" applyBorder="1" applyAlignment="1">
      <alignment/>
    </xf>
    <xf numFmtId="164" fontId="3" fillId="0" borderId="59" xfId="0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63" xfId="0" applyNumberFormat="1" applyFont="1" applyBorder="1" applyAlignment="1">
      <alignment/>
    </xf>
    <xf numFmtId="170" fontId="4" fillId="0" borderId="54" xfId="0" applyNumberFormat="1" applyFont="1" applyBorder="1" applyAlignment="1">
      <alignment/>
    </xf>
    <xf numFmtId="170" fontId="4" fillId="0" borderId="36" xfId="0" applyNumberFormat="1" applyFont="1" applyBorder="1" applyAlignment="1">
      <alignment/>
    </xf>
    <xf numFmtId="170" fontId="5" fillId="0" borderId="36" xfId="15" applyNumberFormat="1" applyFont="1" applyFill="1" applyBorder="1" applyAlignment="1" applyProtection="1">
      <alignment/>
      <protection/>
    </xf>
    <xf numFmtId="170" fontId="5" fillId="0" borderId="14" xfId="0" applyNumberFormat="1" applyFont="1" applyBorder="1" applyAlignment="1">
      <alignment/>
    </xf>
    <xf numFmtId="170" fontId="5" fillId="0" borderId="63" xfId="0" applyNumberFormat="1" applyFont="1" applyBorder="1" applyAlignment="1">
      <alignment/>
    </xf>
    <xf numFmtId="164" fontId="3" fillId="0" borderId="60" xfId="0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4" fillId="0" borderId="16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170" fontId="4" fillId="0" borderId="70" xfId="0" applyNumberFormat="1" applyFont="1" applyBorder="1" applyAlignment="1">
      <alignment/>
    </xf>
    <xf numFmtId="170" fontId="4" fillId="0" borderId="70" xfId="15" applyNumberFormat="1" applyFont="1" applyFill="1" applyBorder="1" applyAlignment="1" applyProtection="1">
      <alignment/>
      <protection/>
    </xf>
    <xf numFmtId="170" fontId="5" fillId="0" borderId="16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64" fontId="3" fillId="3" borderId="4" xfId="0" applyFont="1" applyFill="1" applyBorder="1" applyAlignment="1">
      <alignment horizontal="center"/>
    </xf>
    <xf numFmtId="164" fontId="3" fillId="3" borderId="62" xfId="0" applyFont="1" applyFill="1" applyBorder="1" applyAlignment="1">
      <alignment horizontal="center"/>
    </xf>
    <xf numFmtId="164" fontId="11" fillId="3" borderId="18" xfId="0" applyFont="1" applyFill="1" applyBorder="1" applyAlignment="1">
      <alignment horizontal="center" wrapText="1"/>
    </xf>
    <xf numFmtId="164" fontId="11" fillId="3" borderId="17" xfId="0" applyFont="1" applyFill="1" applyBorder="1" applyAlignment="1">
      <alignment horizontal="center" wrapText="1"/>
    </xf>
    <xf numFmtId="164" fontId="11" fillId="3" borderId="62" xfId="0" applyFont="1" applyFill="1" applyBorder="1" applyAlignment="1">
      <alignment horizontal="center" wrapText="1"/>
    </xf>
    <xf numFmtId="164" fontId="11" fillId="7" borderId="62" xfId="0" applyFont="1" applyFill="1" applyBorder="1" applyAlignment="1">
      <alignment horizontal="center" wrapText="1"/>
    </xf>
    <xf numFmtId="164" fontId="3" fillId="0" borderId="71" xfId="0" applyFont="1" applyFill="1" applyBorder="1" applyAlignment="1">
      <alignment/>
    </xf>
    <xf numFmtId="170" fontId="4" fillId="0" borderId="13" xfId="15" applyNumberFormat="1" applyFont="1" applyFill="1" applyBorder="1" applyAlignment="1" applyProtection="1">
      <alignment/>
      <protection/>
    </xf>
    <xf numFmtId="170" fontId="4" fillId="0" borderId="36" xfId="15" applyNumberFormat="1" applyFont="1" applyFill="1" applyBorder="1" applyAlignment="1" applyProtection="1">
      <alignment/>
      <protection/>
    </xf>
    <xf numFmtId="170" fontId="4" fillId="0" borderId="71" xfId="15" applyNumberFormat="1" applyFont="1" applyFill="1" applyBorder="1" applyAlignment="1" applyProtection="1">
      <alignment/>
      <protection/>
    </xf>
    <xf numFmtId="170" fontId="4" fillId="0" borderId="66" xfId="15" applyNumberFormat="1" applyFont="1" applyFill="1" applyBorder="1" applyAlignment="1" applyProtection="1">
      <alignment/>
      <protection/>
    </xf>
    <xf numFmtId="170" fontId="4" fillId="0" borderId="34" xfId="15" applyNumberFormat="1" applyFont="1" applyFill="1" applyBorder="1" applyAlignment="1" applyProtection="1">
      <alignment/>
      <protection/>
    </xf>
    <xf numFmtId="164" fontId="3" fillId="0" borderId="26" xfId="0" applyFont="1" applyFill="1" applyBorder="1" applyAlignment="1">
      <alignment horizontal="center"/>
    </xf>
    <xf numFmtId="164" fontId="3" fillId="0" borderId="69" xfId="0" applyFont="1" applyFill="1" applyBorder="1" applyAlignment="1">
      <alignment/>
    </xf>
    <xf numFmtId="170" fontId="4" fillId="0" borderId="23" xfId="15" applyNumberFormat="1" applyFont="1" applyFill="1" applyBorder="1" applyAlignment="1" applyProtection="1">
      <alignment/>
      <protection/>
    </xf>
    <xf numFmtId="170" fontId="4" fillId="0" borderId="24" xfId="15" applyNumberFormat="1" applyFont="1" applyFill="1" applyBorder="1" applyAlignment="1" applyProtection="1">
      <alignment/>
      <protection/>
    </xf>
    <xf numFmtId="170" fontId="4" fillId="0" borderId="53" xfId="15" applyNumberFormat="1" applyFont="1" applyFill="1" applyBorder="1" applyAlignment="1" applyProtection="1">
      <alignment/>
      <protection/>
    </xf>
    <xf numFmtId="170" fontId="4" fillId="0" borderId="68" xfId="15" applyNumberFormat="1" applyFont="1" applyFill="1" applyBorder="1" applyAlignment="1" applyProtection="1">
      <alignment/>
      <protection/>
    </xf>
    <xf numFmtId="170" fontId="4" fillId="0" borderId="69" xfId="15" applyNumberFormat="1" applyFont="1" applyFill="1" applyBorder="1" applyAlignment="1" applyProtection="1">
      <alignment/>
      <protection/>
    </xf>
    <xf numFmtId="164" fontId="0" fillId="6" borderId="4" xfId="0" applyFont="1" applyFill="1" applyBorder="1" applyAlignment="1">
      <alignment/>
    </xf>
    <xf numFmtId="164" fontId="3" fillId="6" borderId="62" xfId="0" applyFont="1" applyFill="1" applyBorder="1" applyAlignment="1">
      <alignment/>
    </xf>
    <xf numFmtId="170" fontId="4" fillId="6" borderId="62" xfId="0" applyNumberFormat="1" applyFont="1" applyFill="1" applyBorder="1" applyAlignment="1">
      <alignment/>
    </xf>
    <xf numFmtId="170" fontId="4" fillId="6" borderId="18" xfId="0" applyNumberFormat="1" applyFont="1" applyFill="1" applyBorder="1" applyAlignment="1">
      <alignment/>
    </xf>
    <xf numFmtId="170" fontId="4" fillId="0" borderId="34" xfId="0" applyNumberFormat="1" applyFont="1" applyBorder="1" applyAlignment="1">
      <alignment/>
    </xf>
    <xf numFmtId="170" fontId="4" fillId="0" borderId="52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4" fillId="0" borderId="0" xfId="0" applyFont="1" applyBorder="1" applyAlignment="1">
      <alignment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ěna 2" xfId="20"/>
    <cellStyle name="Normální 2" xfId="21"/>
    <cellStyle name="Normální 2 2" xfId="22"/>
    <cellStyle name="Normální 2 3" xfId="23"/>
    <cellStyle name="Normální 3" xfId="24"/>
    <cellStyle name="Normální 4" xfId="25"/>
    <cellStyle name="Normální 5" xfId="26"/>
    <cellStyle name="Normální 5 2" xfId="27"/>
    <cellStyle name="Normální 6" xfId="28"/>
    <cellStyle name="Normální 6 2" xfId="29"/>
    <cellStyle name="Čárka 2" xfId="30"/>
    <cellStyle name="Čárka 3" xfId="31"/>
    <cellStyle name="Čárka 4" xfId="32"/>
    <cellStyle name="Čárka 4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K13" sqref="K13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7.75390625" style="0" customWidth="1"/>
    <col min="4" max="4" width="12.75390625" style="0" customWidth="1"/>
    <col min="5" max="5" width="7.75390625" style="0" customWidth="1"/>
    <col min="6" max="6" width="7.00390625" style="0" customWidth="1"/>
    <col min="7" max="7" width="10.50390625" style="0" customWidth="1"/>
    <col min="8" max="8" width="8.25390625" style="0" customWidth="1"/>
    <col min="9" max="9" width="11.375" style="0" customWidth="1"/>
    <col min="10" max="10" width="10.50390625" style="0" customWidth="1"/>
    <col min="11" max="12" width="12.00390625" style="0" customWidth="1"/>
    <col min="13" max="13" width="12.125" style="0" customWidth="1"/>
    <col min="14" max="14" width="13.125" style="0" customWidth="1"/>
    <col min="15" max="15" width="11.00390625" style="0" customWidth="1"/>
    <col min="16" max="16" width="12.00390625" style="0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1</v>
      </c>
      <c r="O2" s="3"/>
      <c r="P2" s="4"/>
    </row>
    <row r="3" spans="1:16" ht="12.75">
      <c r="A3" s="5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4" t="s">
        <v>3</v>
      </c>
      <c r="O3" s="6"/>
      <c r="P3" s="6"/>
    </row>
    <row r="4" spans="1:16" ht="12.75">
      <c r="A4" s="5" t="s">
        <v>4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4" ht="49.5" customHeight="1">
      <c r="A5" s="7" t="s">
        <v>5</v>
      </c>
      <c r="B5" s="8" t="s">
        <v>6</v>
      </c>
      <c r="C5" s="8" t="s">
        <v>7</v>
      </c>
      <c r="D5" s="9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10" t="s">
        <v>16</v>
      </c>
      <c r="M5" s="10" t="s">
        <v>17</v>
      </c>
      <c r="N5" s="11" t="s">
        <v>18</v>
      </c>
    </row>
    <row r="6" spans="1:14" ht="12.75">
      <c r="A6" s="12"/>
      <c r="B6" s="13"/>
      <c r="C6" s="13"/>
      <c r="D6" s="14"/>
      <c r="E6" s="15"/>
      <c r="F6" s="16"/>
      <c r="G6" s="13"/>
      <c r="H6" s="16">
        <f aca="true" t="shared" si="0" ref="H6:H9">SUM(F6-G6)</f>
        <v>0</v>
      </c>
      <c r="I6" s="17"/>
      <c r="J6" s="17"/>
      <c r="K6" s="18">
        <f aca="true" t="shared" si="1" ref="K6:K9">SUM(I6-J6)</f>
        <v>0</v>
      </c>
      <c r="L6" s="19"/>
      <c r="M6" s="19">
        <f aca="true" t="shared" si="2" ref="M6:M9">SUM(K6-L6)</f>
        <v>0</v>
      </c>
      <c r="N6" s="20" t="e">
        <f aca="true" t="shared" si="3" ref="N6:N9">SUM(M6/H6*12)</f>
        <v>#DIV/0!</v>
      </c>
    </row>
    <row r="7" spans="1:14" ht="12.75">
      <c r="A7" s="21"/>
      <c r="B7" s="22"/>
      <c r="C7" s="22"/>
      <c r="D7" s="23"/>
      <c r="E7" s="22"/>
      <c r="F7" s="16"/>
      <c r="G7" s="13"/>
      <c r="H7" s="16">
        <f t="shared" si="0"/>
        <v>0</v>
      </c>
      <c r="I7" s="17"/>
      <c r="J7" s="17"/>
      <c r="K7" s="18">
        <f t="shared" si="1"/>
        <v>0</v>
      </c>
      <c r="L7" s="19"/>
      <c r="M7" s="19">
        <f t="shared" si="2"/>
        <v>0</v>
      </c>
      <c r="N7" s="20" t="e">
        <f t="shared" si="3"/>
        <v>#DIV/0!</v>
      </c>
    </row>
    <row r="8" spans="1:14" ht="12.75">
      <c r="A8" s="21"/>
      <c r="B8" s="22"/>
      <c r="C8" s="22"/>
      <c r="D8" s="23"/>
      <c r="E8" s="22"/>
      <c r="F8" s="16"/>
      <c r="G8" s="13"/>
      <c r="H8" s="16">
        <f t="shared" si="0"/>
        <v>0</v>
      </c>
      <c r="I8" s="17"/>
      <c r="J8" s="17"/>
      <c r="K8" s="18">
        <f t="shared" si="1"/>
        <v>0</v>
      </c>
      <c r="L8" s="19"/>
      <c r="M8" s="19">
        <f t="shared" si="2"/>
        <v>0</v>
      </c>
      <c r="N8" s="20" t="e">
        <f t="shared" si="3"/>
        <v>#DIV/0!</v>
      </c>
    </row>
    <row r="9" spans="1:14" ht="12.75">
      <c r="A9" s="24"/>
      <c r="B9" s="25"/>
      <c r="C9" s="25"/>
      <c r="D9" s="26"/>
      <c r="E9" s="27"/>
      <c r="F9" s="16"/>
      <c r="G9" s="13"/>
      <c r="H9" s="16">
        <f t="shared" si="0"/>
        <v>0</v>
      </c>
      <c r="I9" s="17"/>
      <c r="J9" s="17"/>
      <c r="K9" s="18">
        <f t="shared" si="1"/>
        <v>0</v>
      </c>
      <c r="L9" s="19"/>
      <c r="M9" s="19">
        <f t="shared" si="2"/>
        <v>0</v>
      </c>
      <c r="N9" s="20" t="e">
        <f t="shared" si="3"/>
        <v>#DIV/0!</v>
      </c>
    </row>
    <row r="10" spans="1:14" ht="12.75">
      <c r="A10" s="28" t="s">
        <v>19</v>
      </c>
      <c r="B10" s="29" t="s">
        <v>19</v>
      </c>
      <c r="C10" s="29" t="s">
        <v>19</v>
      </c>
      <c r="D10" s="29" t="s">
        <v>20</v>
      </c>
      <c r="E10" s="29" t="s">
        <v>19</v>
      </c>
      <c r="F10" s="29" t="s">
        <v>19</v>
      </c>
      <c r="G10" s="29" t="s">
        <v>19</v>
      </c>
      <c r="H10" s="29" t="s">
        <v>19</v>
      </c>
      <c r="I10" s="30">
        <f>SUM(I6:I9)</f>
        <v>0</v>
      </c>
      <c r="J10" s="31">
        <f>SUM(J6:J9)</f>
        <v>0</v>
      </c>
      <c r="K10" s="30">
        <f>SUM(K6:K9)</f>
        <v>0</v>
      </c>
      <c r="L10" s="32"/>
      <c r="M10" s="32"/>
      <c r="N10" s="33" t="e">
        <f>SUM(N6:N9)</f>
        <v>#DIV/0!</v>
      </c>
    </row>
    <row r="11" spans="1:14" ht="12.75">
      <c r="A11" s="34"/>
      <c r="B11" s="35"/>
      <c r="C11" s="35"/>
      <c r="D11" s="35"/>
      <c r="E11" s="16"/>
      <c r="F11" s="16"/>
      <c r="G11" s="13"/>
      <c r="H11" s="16">
        <f aca="true" t="shared" si="4" ref="H11:H13">SUM(F11-G11)</f>
        <v>0</v>
      </c>
      <c r="I11" s="36"/>
      <c r="J11" s="36"/>
      <c r="K11" s="37">
        <f aca="true" t="shared" si="5" ref="K11:K13">SUM(I11-J11)</f>
        <v>0</v>
      </c>
      <c r="L11" s="38"/>
      <c r="M11" s="38">
        <f aca="true" t="shared" si="6" ref="M11:M13">SUM(K11-L11)</f>
        <v>0</v>
      </c>
      <c r="N11" s="39" t="e">
        <f aca="true" t="shared" si="7" ref="N11:N13">SUM(M11/H11*12)</f>
        <v>#DIV/0!</v>
      </c>
    </row>
    <row r="12" spans="1:14" ht="12.75">
      <c r="A12" s="40"/>
      <c r="B12" s="41"/>
      <c r="C12" s="41"/>
      <c r="D12" s="42"/>
      <c r="E12" s="16"/>
      <c r="F12" s="13"/>
      <c r="G12" s="16"/>
      <c r="H12" s="16">
        <f t="shared" si="4"/>
        <v>0</v>
      </c>
      <c r="I12" s="36"/>
      <c r="J12" s="37"/>
      <c r="K12" s="37">
        <f t="shared" si="5"/>
        <v>0</v>
      </c>
      <c r="L12" s="38"/>
      <c r="M12" s="38">
        <f t="shared" si="6"/>
        <v>0</v>
      </c>
      <c r="N12" s="39" t="e">
        <f t="shared" si="7"/>
        <v>#DIV/0!</v>
      </c>
    </row>
    <row r="13" spans="1:14" ht="12.75">
      <c r="A13" s="43"/>
      <c r="B13" s="44"/>
      <c r="C13" s="44"/>
      <c r="D13" s="45"/>
      <c r="E13" s="16"/>
      <c r="F13" s="13"/>
      <c r="G13" s="16"/>
      <c r="H13" s="16">
        <f t="shared" si="4"/>
        <v>0</v>
      </c>
      <c r="I13" s="36"/>
      <c r="J13" s="37"/>
      <c r="K13" s="37">
        <f t="shared" si="5"/>
        <v>0</v>
      </c>
      <c r="L13" s="38"/>
      <c r="M13" s="38">
        <f t="shared" si="6"/>
        <v>0</v>
      </c>
      <c r="N13" s="39" t="e">
        <f t="shared" si="7"/>
        <v>#DIV/0!</v>
      </c>
    </row>
    <row r="14" spans="1:14" ht="12.75">
      <c r="A14" s="28" t="s">
        <v>19</v>
      </c>
      <c r="B14" s="29" t="s">
        <v>19</v>
      </c>
      <c r="C14" s="29" t="s">
        <v>19</v>
      </c>
      <c r="D14" s="29" t="s">
        <v>20</v>
      </c>
      <c r="E14" s="29" t="s">
        <v>19</v>
      </c>
      <c r="F14" s="29" t="s">
        <v>19</v>
      </c>
      <c r="G14" s="29" t="s">
        <v>19</v>
      </c>
      <c r="H14" s="29" t="s">
        <v>19</v>
      </c>
      <c r="I14" s="46">
        <f>SUM(I11:I13)</f>
        <v>0</v>
      </c>
      <c r="J14" s="47">
        <f>SUM(J11:J13)</f>
        <v>0</v>
      </c>
      <c r="K14" s="46">
        <f>SUM(K11:K13)</f>
        <v>0</v>
      </c>
      <c r="L14" s="48">
        <f>SUM(L11:L13)</f>
        <v>0</v>
      </c>
      <c r="M14" s="48">
        <f>SUM(M11:M13)</f>
        <v>0</v>
      </c>
      <c r="N14" s="49" t="e">
        <f>SUM(N11:N13)</f>
        <v>#DIV/0!</v>
      </c>
    </row>
    <row r="15" spans="1:14" ht="12.75">
      <c r="A15" s="50"/>
      <c r="B15" s="50"/>
      <c r="C15" s="50"/>
      <c r="D15" s="51"/>
      <c r="E15" s="50"/>
      <c r="F15" s="52"/>
      <c r="G15" s="50"/>
      <c r="H15" s="50"/>
      <c r="I15" s="53"/>
      <c r="J15" s="54"/>
      <c r="K15" s="54"/>
      <c r="L15" s="54"/>
      <c r="M15" s="54"/>
      <c r="N15" s="54"/>
    </row>
    <row r="16" spans="1:14" ht="12.75">
      <c r="A16" s="55" t="s">
        <v>21</v>
      </c>
      <c r="B16" s="56"/>
      <c r="C16" s="56"/>
      <c r="D16" s="56"/>
      <c r="E16" s="56"/>
      <c r="F16" s="57"/>
      <c r="G16" s="56"/>
      <c r="H16" s="56"/>
      <c r="I16" s="58"/>
      <c r="J16" s="56"/>
      <c r="K16" s="56"/>
      <c r="L16" s="56"/>
      <c r="M16" s="56"/>
      <c r="N16" s="59"/>
    </row>
    <row r="17" spans="1:14" ht="12.75">
      <c r="A17" s="12"/>
      <c r="B17" s="13"/>
      <c r="C17" s="13"/>
      <c r="D17" s="14"/>
      <c r="E17" s="15"/>
      <c r="F17" s="16"/>
      <c r="G17" s="13"/>
      <c r="H17" s="16">
        <f aca="true" t="shared" si="8" ref="H17:H20">SUM(F17-G17)</f>
        <v>0</v>
      </c>
      <c r="I17" s="17"/>
      <c r="J17" s="17"/>
      <c r="K17" s="18">
        <f aca="true" t="shared" si="9" ref="K17:K20">SUM(I17-J17)</f>
        <v>0</v>
      </c>
      <c r="L17" s="19"/>
      <c r="M17" s="19">
        <f aca="true" t="shared" si="10" ref="M17:M20">SUM(K17-L17)</f>
        <v>0</v>
      </c>
      <c r="N17" s="20" t="e">
        <f aca="true" t="shared" si="11" ref="N17:N20">SUM(M17/H17*12)</f>
        <v>#DIV/0!</v>
      </c>
    </row>
    <row r="18" spans="1:14" ht="12.75">
      <c r="A18" s="40"/>
      <c r="B18" s="41"/>
      <c r="C18" s="41"/>
      <c r="D18" s="42"/>
      <c r="E18" s="60"/>
      <c r="F18" s="61"/>
      <c r="G18" s="22"/>
      <c r="H18" s="61">
        <f t="shared" si="8"/>
        <v>0</v>
      </c>
      <c r="I18" s="62"/>
      <c r="J18" s="62"/>
      <c r="K18" s="63">
        <f t="shared" si="9"/>
        <v>0</v>
      </c>
      <c r="L18" s="63"/>
      <c r="M18" s="64">
        <f t="shared" si="10"/>
        <v>0</v>
      </c>
      <c r="N18" s="65" t="e">
        <f t="shared" si="11"/>
        <v>#DIV/0!</v>
      </c>
    </row>
    <row r="19" spans="1:14" ht="12.75">
      <c r="A19" s="40"/>
      <c r="B19" s="41"/>
      <c r="C19" s="41"/>
      <c r="D19" s="42"/>
      <c r="E19" s="60"/>
      <c r="F19" s="61"/>
      <c r="G19" s="22"/>
      <c r="H19" s="61">
        <f t="shared" si="8"/>
        <v>0</v>
      </c>
      <c r="I19" s="62"/>
      <c r="J19" s="62"/>
      <c r="K19" s="63">
        <f t="shared" si="9"/>
        <v>0</v>
      </c>
      <c r="L19" s="63"/>
      <c r="M19" s="64">
        <f t="shared" si="10"/>
        <v>0</v>
      </c>
      <c r="N19" s="65" t="e">
        <f t="shared" si="11"/>
        <v>#DIV/0!</v>
      </c>
    </row>
    <row r="20" spans="1:14" ht="12.75">
      <c r="A20" s="43"/>
      <c r="B20" s="44"/>
      <c r="C20" s="44"/>
      <c r="D20" s="45"/>
      <c r="E20" s="66"/>
      <c r="F20" s="67"/>
      <c r="G20" s="68"/>
      <c r="H20" s="67">
        <f t="shared" si="8"/>
        <v>0</v>
      </c>
      <c r="I20" s="69"/>
      <c r="J20" s="69"/>
      <c r="K20" s="70">
        <f t="shared" si="9"/>
        <v>0</v>
      </c>
      <c r="L20" s="70"/>
      <c r="M20" s="71">
        <f t="shared" si="10"/>
        <v>0</v>
      </c>
      <c r="N20" s="72" t="e">
        <f t="shared" si="11"/>
        <v>#DIV/0!</v>
      </c>
    </row>
    <row r="21" spans="1:14" ht="12.75">
      <c r="A21" s="73" t="s">
        <v>19</v>
      </c>
      <c r="B21" s="74" t="s">
        <v>19</v>
      </c>
      <c r="C21" s="29" t="s">
        <v>19</v>
      </c>
      <c r="D21" s="74" t="s">
        <v>20</v>
      </c>
      <c r="E21" s="74" t="s">
        <v>19</v>
      </c>
      <c r="F21" s="74" t="s">
        <v>19</v>
      </c>
      <c r="G21" s="74" t="s">
        <v>19</v>
      </c>
      <c r="H21" s="74" t="s">
        <v>19</v>
      </c>
      <c r="I21" s="75">
        <f>SUM(I17:I20)</f>
        <v>0</v>
      </c>
      <c r="J21" s="76">
        <f>SUM(J17:J20)</f>
        <v>0</v>
      </c>
      <c r="K21" s="75">
        <f>SUM(K17:K20)</f>
        <v>0</v>
      </c>
      <c r="L21" s="77">
        <f>SUM(L17:L20)</f>
        <v>0</v>
      </c>
      <c r="M21" s="77">
        <f>SUM(M17:M20)</f>
        <v>0</v>
      </c>
      <c r="N21" s="78" t="e">
        <f>SUM(N17:N20)</f>
        <v>#DIV/0!</v>
      </c>
    </row>
    <row r="22" spans="1:14" ht="12.75">
      <c r="A22" s="6"/>
      <c r="B22" s="6"/>
      <c r="C22" s="6"/>
      <c r="D22" s="6"/>
      <c r="E22" s="6"/>
      <c r="F22" s="6"/>
      <c r="G22" s="6"/>
      <c r="H22" s="6"/>
      <c r="I22" s="79"/>
      <c r="J22" s="6"/>
      <c r="K22" s="79"/>
      <c r="L22" s="79"/>
      <c r="M22" s="79"/>
      <c r="N22" s="79"/>
    </row>
    <row r="23" spans="1:14" ht="12.75">
      <c r="A23" s="80" t="s">
        <v>19</v>
      </c>
      <c r="B23" s="81" t="s">
        <v>19</v>
      </c>
      <c r="C23" s="81"/>
      <c r="D23" s="82" t="s">
        <v>22</v>
      </c>
      <c r="E23" s="81" t="s">
        <v>19</v>
      </c>
      <c r="F23" s="81" t="s">
        <v>19</v>
      </c>
      <c r="G23" s="81" t="s">
        <v>19</v>
      </c>
      <c r="H23" s="81" t="s">
        <v>19</v>
      </c>
      <c r="I23" s="83">
        <f>SUM(I10+I14+I21)</f>
        <v>0</v>
      </c>
      <c r="J23" s="84">
        <f>SUM(J10+J14+J21)</f>
        <v>0</v>
      </c>
      <c r="K23" s="83">
        <f>SUM(K10+K14+K21)</f>
        <v>0</v>
      </c>
      <c r="L23" s="85"/>
      <c r="M23" s="85"/>
      <c r="N23" s="86" t="e">
        <f>SUM(N10+N14+N21)</f>
        <v>#DIV/0!</v>
      </c>
    </row>
    <row r="24" spans="1:16" ht="12.75">
      <c r="A24" s="5" t="s">
        <v>23</v>
      </c>
      <c r="B24" s="6"/>
      <c r="C24" s="6"/>
      <c r="D24" s="6"/>
      <c r="E24" s="6"/>
      <c r="F24" s="87"/>
      <c r="G24" s="6"/>
      <c r="H24" s="6"/>
      <c r="I24" s="79"/>
      <c r="J24" s="6"/>
      <c r="K24" s="6"/>
      <c r="L24" s="6"/>
      <c r="M24" s="6"/>
      <c r="N24" s="6"/>
      <c r="O24" s="6"/>
      <c r="P24" s="6"/>
    </row>
    <row r="25" spans="1:16" ht="56.25">
      <c r="A25" s="7" t="s">
        <v>5</v>
      </c>
      <c r="B25" s="8" t="s">
        <v>6</v>
      </c>
      <c r="C25" s="8" t="s">
        <v>7</v>
      </c>
      <c r="D25" s="9" t="s">
        <v>8</v>
      </c>
      <c r="E25" s="8" t="s">
        <v>9</v>
      </c>
      <c r="F25" s="8" t="s">
        <v>10</v>
      </c>
      <c r="G25" s="8" t="s">
        <v>11</v>
      </c>
      <c r="H25" s="8" t="s">
        <v>12</v>
      </c>
      <c r="I25" s="8" t="s">
        <v>13</v>
      </c>
      <c r="J25" s="9" t="s">
        <v>24</v>
      </c>
      <c r="K25" s="8" t="s">
        <v>15</v>
      </c>
      <c r="L25" s="8" t="s">
        <v>16</v>
      </c>
      <c r="M25" s="8" t="s">
        <v>17</v>
      </c>
      <c r="N25" s="8" t="s">
        <v>18</v>
      </c>
      <c r="O25" s="8" t="s">
        <v>25</v>
      </c>
      <c r="P25" s="88" t="s">
        <v>26</v>
      </c>
    </row>
    <row r="26" spans="1:16" ht="12.75">
      <c r="A26" s="89"/>
      <c r="B26" s="90"/>
      <c r="C26" s="90"/>
      <c r="D26" s="91"/>
      <c r="E26" s="92"/>
      <c r="F26" s="16"/>
      <c r="G26" s="13"/>
      <c r="H26" s="16">
        <f aca="true" t="shared" si="12" ref="H26:H28">SUM(F26-G26)</f>
        <v>0</v>
      </c>
      <c r="I26" s="17"/>
      <c r="J26" s="17"/>
      <c r="K26" s="18">
        <f aca="true" t="shared" si="13" ref="K26:K28">SUM(I26-J26)</f>
        <v>0</v>
      </c>
      <c r="L26" s="18"/>
      <c r="M26" s="18">
        <f aca="true" t="shared" si="14" ref="M26:M28">SUM(K26-L26)</f>
        <v>0</v>
      </c>
      <c r="N26" s="93" t="e">
        <f aca="true" t="shared" si="15" ref="N26:N28">SUM(M26/H26*12)</f>
        <v>#DIV/0!</v>
      </c>
      <c r="O26" s="18"/>
      <c r="P26" s="94"/>
    </row>
    <row r="27" spans="1:16" ht="12.75">
      <c r="A27" s="40"/>
      <c r="B27" s="41"/>
      <c r="C27" s="41"/>
      <c r="D27" s="42"/>
      <c r="E27" s="60"/>
      <c r="F27" s="61"/>
      <c r="G27" s="22"/>
      <c r="H27" s="61">
        <f t="shared" si="12"/>
        <v>0</v>
      </c>
      <c r="I27" s="62"/>
      <c r="J27" s="62"/>
      <c r="K27" s="63">
        <f t="shared" si="13"/>
        <v>0</v>
      </c>
      <c r="L27" s="63"/>
      <c r="M27" s="63">
        <f t="shared" si="14"/>
        <v>0</v>
      </c>
      <c r="N27" s="95" t="e">
        <f t="shared" si="15"/>
        <v>#DIV/0!</v>
      </c>
      <c r="O27" s="63"/>
      <c r="P27" s="96"/>
    </row>
    <row r="28" spans="1:16" ht="12.75">
      <c r="A28" s="24"/>
      <c r="B28" s="25"/>
      <c r="C28" s="25"/>
      <c r="D28" s="26"/>
      <c r="E28" s="97"/>
      <c r="F28" s="98"/>
      <c r="G28" s="99"/>
      <c r="H28" s="98">
        <f t="shared" si="12"/>
        <v>0</v>
      </c>
      <c r="I28" s="100"/>
      <c r="J28" s="100"/>
      <c r="K28" s="101">
        <f t="shared" si="13"/>
        <v>0</v>
      </c>
      <c r="L28" s="101"/>
      <c r="M28" s="101">
        <f t="shared" si="14"/>
        <v>0</v>
      </c>
      <c r="N28" s="102" t="e">
        <f t="shared" si="15"/>
        <v>#DIV/0!</v>
      </c>
      <c r="O28" s="101"/>
      <c r="P28" s="103"/>
    </row>
    <row r="29" spans="1:16" ht="12.75">
      <c r="A29" s="28" t="s">
        <v>19</v>
      </c>
      <c r="B29" s="29" t="s">
        <v>19</v>
      </c>
      <c r="C29" s="29" t="s">
        <v>19</v>
      </c>
      <c r="D29" s="29" t="s">
        <v>20</v>
      </c>
      <c r="E29" s="29" t="s">
        <v>19</v>
      </c>
      <c r="F29" s="29" t="s">
        <v>19</v>
      </c>
      <c r="G29" s="29" t="s">
        <v>19</v>
      </c>
      <c r="H29" s="29" t="s">
        <v>19</v>
      </c>
      <c r="I29" s="30">
        <f>SUM(I25:I28)</f>
        <v>0</v>
      </c>
      <c r="J29" s="30">
        <f>SUM(J25:J28)</f>
        <v>0</v>
      </c>
      <c r="K29" s="30">
        <f>SUM(I29/35)</f>
        <v>0</v>
      </c>
      <c r="L29" s="30">
        <f>SUM(L26:L28)</f>
        <v>0</v>
      </c>
      <c r="M29" s="30">
        <f>SUM(M26:M28)</f>
        <v>0</v>
      </c>
      <c r="N29" s="30" t="e">
        <f>SUM(N26:N28)</f>
        <v>#DIV/0!</v>
      </c>
      <c r="O29" s="30">
        <f>SUM(O25:O28)</f>
        <v>0</v>
      </c>
      <c r="P29" s="104" t="e">
        <f>SUM(N29)</f>
        <v>#DIV/0!</v>
      </c>
    </row>
    <row r="30" spans="1:16" s="107" customFormat="1" ht="12.75">
      <c r="A30" s="5" t="s">
        <v>27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6" t="s">
        <v>28</v>
      </c>
      <c r="P30" s="105" t="s">
        <v>29</v>
      </c>
    </row>
    <row r="31" spans="1:16" ht="12.75">
      <c r="A31" t="s">
        <v>30</v>
      </c>
      <c r="M31" s="108" t="s">
        <v>31</v>
      </c>
      <c r="O31" s="79"/>
      <c r="P31" s="79"/>
    </row>
    <row r="32" spans="1:16" ht="12.75">
      <c r="A32" t="s">
        <v>32</v>
      </c>
      <c r="G32" t="s">
        <v>33</v>
      </c>
      <c r="K32" s="109"/>
      <c r="M32" s="108" t="s">
        <v>34</v>
      </c>
      <c r="O32" s="110"/>
      <c r="P32" s="110"/>
    </row>
    <row r="33" spans="1:16" ht="12.75">
      <c r="A33" t="s">
        <v>35</v>
      </c>
      <c r="K33" s="111"/>
      <c r="M33" s="108" t="s">
        <v>36</v>
      </c>
      <c r="O33" s="79">
        <f>SUM(O31:O32)</f>
        <v>0</v>
      </c>
      <c r="P33" s="79">
        <f>SUM(P31:P32)</f>
        <v>0</v>
      </c>
    </row>
    <row r="34" spans="9:11" ht="12.75">
      <c r="I34" s="111" t="s">
        <v>37</v>
      </c>
      <c r="K34" s="111"/>
    </row>
  </sheetData>
  <sheetProtection selectLockedCells="1" selectUnlockedCells="1"/>
  <mergeCells count="1">
    <mergeCell ref="A1:O1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9">
      <selection activeCell="G45" sqref="G45"/>
    </sheetView>
  </sheetViews>
  <sheetFormatPr defaultColWidth="9.00390625" defaultRowHeight="12.75"/>
  <cols>
    <col min="1" max="1" width="4.50390625" style="0" customWidth="1"/>
    <col min="2" max="2" width="24.00390625" style="0" customWidth="1"/>
    <col min="3" max="3" width="13.25390625" style="0" customWidth="1"/>
    <col min="4" max="4" width="13.375" style="0" customWidth="1"/>
    <col min="5" max="5" width="14.375" style="0" customWidth="1"/>
    <col min="6" max="6" width="13.75390625" style="0" customWidth="1"/>
    <col min="7" max="7" width="12.25390625" style="0" customWidth="1"/>
    <col min="8" max="8" width="12.375" style="0" customWidth="1"/>
    <col min="9" max="10" width="13.125" style="0" customWidth="1"/>
    <col min="11" max="11" width="4.00390625" style="0" customWidth="1"/>
    <col min="12" max="12" width="9.25390625" style="0" customWidth="1"/>
  </cols>
  <sheetData>
    <row r="1" spans="1:12" ht="12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2" t="s">
        <v>39</v>
      </c>
      <c r="K1" s="2" t="s">
        <v>40</v>
      </c>
      <c r="L1" s="4"/>
    </row>
    <row r="2" spans="1:12" ht="12" customHeight="1">
      <c r="A2" s="111" t="s">
        <v>41</v>
      </c>
      <c r="I2" s="112" t="s">
        <v>42</v>
      </c>
      <c r="J2" s="2"/>
      <c r="K2" s="4" t="s">
        <v>43</v>
      </c>
      <c r="L2" s="4"/>
    </row>
    <row r="3" spans="1:10" ht="8.25" customHeight="1">
      <c r="A3" s="113" t="s">
        <v>44</v>
      </c>
      <c r="B3" s="113"/>
      <c r="C3" s="114" t="s">
        <v>45</v>
      </c>
      <c r="D3" s="114"/>
      <c r="E3" s="114" t="s">
        <v>46</v>
      </c>
      <c r="F3" s="114"/>
      <c r="G3" s="115" t="s">
        <v>47</v>
      </c>
      <c r="H3" s="115"/>
      <c r="I3" s="114" t="s">
        <v>48</v>
      </c>
      <c r="J3" s="114"/>
    </row>
    <row r="4" spans="1:10" ht="10.5" customHeight="1">
      <c r="A4" s="113"/>
      <c r="B4" s="113"/>
      <c r="C4" s="114"/>
      <c r="D4" s="114"/>
      <c r="E4" s="114"/>
      <c r="F4" s="114"/>
      <c r="G4" s="115"/>
      <c r="H4" s="115"/>
      <c r="I4" s="114"/>
      <c r="J4" s="114"/>
    </row>
    <row r="5" spans="1:10" ht="21" customHeight="1">
      <c r="A5" s="113"/>
      <c r="B5" s="113"/>
      <c r="C5" s="116" t="s">
        <v>49</v>
      </c>
      <c r="D5" s="117" t="s">
        <v>50</v>
      </c>
      <c r="E5" s="116" t="s">
        <v>49</v>
      </c>
      <c r="F5" s="117" t="s">
        <v>50</v>
      </c>
      <c r="G5" s="118" t="s">
        <v>49</v>
      </c>
      <c r="H5" s="119" t="s">
        <v>50</v>
      </c>
      <c r="I5" s="116" t="s">
        <v>49</v>
      </c>
      <c r="J5" s="117" t="s">
        <v>50</v>
      </c>
    </row>
    <row r="6" spans="1:10" ht="12" customHeight="1">
      <c r="A6" s="120">
        <v>501</v>
      </c>
      <c r="B6" s="121" t="s">
        <v>51</v>
      </c>
      <c r="C6" s="122">
        <v>129861</v>
      </c>
      <c r="D6" s="123">
        <v>117851</v>
      </c>
      <c r="E6" s="124">
        <v>29270</v>
      </c>
      <c r="F6" s="123">
        <v>30000</v>
      </c>
      <c r="G6" s="122">
        <v>9740</v>
      </c>
      <c r="H6" s="123">
        <v>299157</v>
      </c>
      <c r="I6" s="125">
        <f>C6+E6+G6</f>
        <v>168871</v>
      </c>
      <c r="J6" s="123">
        <f>D6+F6+H6</f>
        <v>447008</v>
      </c>
    </row>
    <row r="7" spans="1:10" ht="12" customHeight="1">
      <c r="A7" s="40">
        <v>502</v>
      </c>
      <c r="B7" s="126" t="s">
        <v>52</v>
      </c>
      <c r="C7" s="127">
        <f>SUM(C8:C11)</f>
        <v>129000</v>
      </c>
      <c r="D7" s="127">
        <f>SUM(D8:D11)</f>
        <v>165000</v>
      </c>
      <c r="E7" s="128">
        <f>SUM(E8:E11)</f>
        <v>0</v>
      </c>
      <c r="F7" s="127">
        <f>SUM(F8:F11)</f>
        <v>0</v>
      </c>
      <c r="G7" s="128">
        <f>SUM(G8:G11)</f>
        <v>0</v>
      </c>
      <c r="H7" s="127">
        <f>SUM(H8:H11)</f>
        <v>0</v>
      </c>
      <c r="I7" s="129">
        <f>SUM(I8:I11)</f>
        <v>129000</v>
      </c>
      <c r="J7" s="129">
        <f>SUM(J8:J11)</f>
        <v>165000</v>
      </c>
    </row>
    <row r="8" spans="1:10" ht="12" customHeight="1">
      <c r="A8" s="40"/>
      <c r="B8" s="126" t="s">
        <v>53</v>
      </c>
      <c r="C8" s="130"/>
      <c r="D8" s="129"/>
      <c r="E8" s="130"/>
      <c r="F8" s="129"/>
      <c r="G8" s="130"/>
      <c r="H8" s="129"/>
      <c r="I8" s="131">
        <f aca="true" t="shared" si="0" ref="I8:I29">C8+E8+G8</f>
        <v>0</v>
      </c>
      <c r="J8" s="132">
        <f aca="true" t="shared" si="1" ref="J8:J29">D8+F8+H8</f>
        <v>0</v>
      </c>
    </row>
    <row r="9" spans="1:10" ht="12" customHeight="1">
      <c r="A9" s="40"/>
      <c r="B9" s="126" t="s">
        <v>54</v>
      </c>
      <c r="C9" s="130">
        <v>91000</v>
      </c>
      <c r="D9" s="129">
        <v>125000</v>
      </c>
      <c r="E9" s="128"/>
      <c r="F9" s="129"/>
      <c r="G9" s="130"/>
      <c r="H9" s="129"/>
      <c r="I9" s="131">
        <f t="shared" si="0"/>
        <v>91000</v>
      </c>
      <c r="J9" s="132">
        <f t="shared" si="1"/>
        <v>125000</v>
      </c>
    </row>
    <row r="10" spans="1:10" ht="12" customHeight="1">
      <c r="A10" s="40"/>
      <c r="B10" s="126" t="s">
        <v>55</v>
      </c>
      <c r="C10" s="130">
        <v>38000</v>
      </c>
      <c r="D10" s="129">
        <v>40000</v>
      </c>
      <c r="E10" s="128"/>
      <c r="F10" s="129"/>
      <c r="G10" s="130"/>
      <c r="H10" s="129"/>
      <c r="I10" s="131">
        <f t="shared" si="0"/>
        <v>38000</v>
      </c>
      <c r="J10" s="132">
        <f t="shared" si="1"/>
        <v>40000</v>
      </c>
    </row>
    <row r="11" spans="1:10" ht="12" customHeight="1">
      <c r="A11" s="40"/>
      <c r="B11" s="126" t="s">
        <v>56</v>
      </c>
      <c r="C11" s="130"/>
      <c r="D11" s="129"/>
      <c r="E11" s="128"/>
      <c r="F11" s="129"/>
      <c r="G11" s="130"/>
      <c r="H11" s="129"/>
      <c r="I11" s="131">
        <f t="shared" si="0"/>
        <v>0</v>
      </c>
      <c r="J11" s="132">
        <f t="shared" si="1"/>
        <v>0</v>
      </c>
    </row>
    <row r="12" spans="1:10" ht="12" customHeight="1">
      <c r="A12" s="40">
        <v>511</v>
      </c>
      <c r="B12" s="126" t="s">
        <v>57</v>
      </c>
      <c r="C12" s="130">
        <v>50000</v>
      </c>
      <c r="D12" s="129">
        <v>41561</v>
      </c>
      <c r="E12" s="128"/>
      <c r="F12" s="129"/>
      <c r="G12" s="130"/>
      <c r="H12" s="129"/>
      <c r="I12" s="131">
        <f t="shared" si="0"/>
        <v>50000</v>
      </c>
      <c r="J12" s="132">
        <f t="shared" si="1"/>
        <v>41561</v>
      </c>
    </row>
    <row r="13" spans="1:10" ht="12" customHeight="1">
      <c r="A13" s="40">
        <v>512</v>
      </c>
      <c r="B13" s="126" t="s">
        <v>58</v>
      </c>
      <c r="C13" s="130"/>
      <c r="D13" s="129"/>
      <c r="E13" s="128"/>
      <c r="F13" s="129"/>
      <c r="G13" s="130"/>
      <c r="H13" s="129"/>
      <c r="I13" s="131">
        <f t="shared" si="0"/>
        <v>0</v>
      </c>
      <c r="J13" s="132">
        <f t="shared" si="1"/>
        <v>0</v>
      </c>
    </row>
    <row r="14" spans="1:10" ht="12" customHeight="1">
      <c r="A14" s="40">
        <v>513</v>
      </c>
      <c r="B14" s="126" t="s">
        <v>59</v>
      </c>
      <c r="C14" s="130"/>
      <c r="D14" s="129"/>
      <c r="E14" s="128"/>
      <c r="F14" s="129"/>
      <c r="G14" s="130"/>
      <c r="H14" s="129"/>
      <c r="I14" s="131">
        <f t="shared" si="0"/>
        <v>0</v>
      </c>
      <c r="J14" s="132">
        <f t="shared" si="1"/>
        <v>0</v>
      </c>
    </row>
    <row r="15" spans="1:10" ht="12" customHeight="1">
      <c r="A15" s="40">
        <v>518</v>
      </c>
      <c r="B15" s="126" t="s">
        <v>60</v>
      </c>
      <c r="C15" s="130">
        <v>250000</v>
      </c>
      <c r="D15" s="129">
        <v>270000</v>
      </c>
      <c r="E15" s="128">
        <v>63000</v>
      </c>
      <c r="F15" s="129"/>
      <c r="G15" s="130">
        <v>28000</v>
      </c>
      <c r="H15" s="129">
        <v>90947</v>
      </c>
      <c r="I15" s="131">
        <f t="shared" si="0"/>
        <v>341000</v>
      </c>
      <c r="J15" s="132">
        <f t="shared" si="1"/>
        <v>360947</v>
      </c>
    </row>
    <row r="16" spans="1:10" ht="12" customHeight="1">
      <c r="A16" s="40">
        <v>521</v>
      </c>
      <c r="B16" s="126" t="s">
        <v>61</v>
      </c>
      <c r="C16" s="130"/>
      <c r="D16" s="129"/>
      <c r="E16" s="128">
        <v>4058346</v>
      </c>
      <c r="F16" s="129">
        <v>4180095</v>
      </c>
      <c r="G16" s="130">
        <v>86039</v>
      </c>
      <c r="H16" s="129">
        <v>150000</v>
      </c>
      <c r="I16" s="131">
        <f t="shared" si="0"/>
        <v>4144385</v>
      </c>
      <c r="J16" s="132">
        <f t="shared" si="1"/>
        <v>4330095</v>
      </c>
    </row>
    <row r="17" spans="1:10" ht="12" customHeight="1">
      <c r="A17" s="40">
        <v>524</v>
      </c>
      <c r="B17" s="126" t="s">
        <v>62</v>
      </c>
      <c r="C17" s="130"/>
      <c r="D17" s="129"/>
      <c r="E17" s="128">
        <v>1385749</v>
      </c>
      <c r="F17" s="129">
        <v>1421200</v>
      </c>
      <c r="G17" s="130">
        <v>29254</v>
      </c>
      <c r="H17" s="129">
        <v>51000</v>
      </c>
      <c r="I17" s="131">
        <f t="shared" si="0"/>
        <v>1415003</v>
      </c>
      <c r="J17" s="132">
        <f t="shared" si="1"/>
        <v>1472200</v>
      </c>
    </row>
    <row r="18" spans="1:10" ht="12" customHeight="1">
      <c r="A18" s="40">
        <v>525</v>
      </c>
      <c r="B18" s="126" t="s">
        <v>63</v>
      </c>
      <c r="C18" s="130"/>
      <c r="D18" s="129"/>
      <c r="E18" s="128"/>
      <c r="F18" s="129"/>
      <c r="G18" s="130"/>
      <c r="H18" s="129"/>
      <c r="I18" s="131">
        <f t="shared" si="0"/>
        <v>0</v>
      </c>
      <c r="J18" s="132">
        <f t="shared" si="1"/>
        <v>0</v>
      </c>
    </row>
    <row r="19" spans="1:10" ht="12" customHeight="1">
      <c r="A19" s="40">
        <v>527</v>
      </c>
      <c r="B19" s="126" t="s">
        <v>64</v>
      </c>
      <c r="C19" s="130"/>
      <c r="D19" s="129"/>
      <c r="E19" s="128">
        <v>81166</v>
      </c>
      <c r="F19" s="129">
        <v>83622</v>
      </c>
      <c r="G19" s="130">
        <v>1721</v>
      </c>
      <c r="H19" s="129">
        <v>3000</v>
      </c>
      <c r="I19" s="131">
        <f t="shared" si="0"/>
        <v>82887</v>
      </c>
      <c r="J19" s="132">
        <f t="shared" si="1"/>
        <v>86622</v>
      </c>
    </row>
    <row r="20" spans="1:10" ht="12" customHeight="1">
      <c r="A20" s="40">
        <v>528</v>
      </c>
      <c r="B20" s="126" t="s">
        <v>65</v>
      </c>
      <c r="C20" s="130"/>
      <c r="D20" s="129"/>
      <c r="E20" s="128"/>
      <c r="F20" s="129"/>
      <c r="G20" s="130"/>
      <c r="H20" s="129"/>
      <c r="I20" s="131">
        <f t="shared" si="0"/>
        <v>0</v>
      </c>
      <c r="J20" s="132">
        <f t="shared" si="1"/>
        <v>0</v>
      </c>
    </row>
    <row r="21" spans="1:10" ht="12" customHeight="1">
      <c r="A21" s="40">
        <v>53</v>
      </c>
      <c r="B21" s="126" t="s">
        <v>66</v>
      </c>
      <c r="C21" s="130"/>
      <c r="D21" s="129"/>
      <c r="E21" s="128"/>
      <c r="F21" s="129"/>
      <c r="G21" s="130"/>
      <c r="H21" s="129"/>
      <c r="I21" s="131">
        <f t="shared" si="0"/>
        <v>0</v>
      </c>
      <c r="J21" s="132">
        <f t="shared" si="1"/>
        <v>0</v>
      </c>
    </row>
    <row r="22" spans="1:10" ht="12" customHeight="1">
      <c r="A22" s="40">
        <v>542</v>
      </c>
      <c r="B22" s="126" t="s">
        <v>67</v>
      </c>
      <c r="C22" s="130"/>
      <c r="D22" s="129"/>
      <c r="E22" s="128"/>
      <c r="F22" s="129"/>
      <c r="G22" s="130"/>
      <c r="H22" s="129"/>
      <c r="I22" s="131">
        <f t="shared" si="0"/>
        <v>0</v>
      </c>
      <c r="J22" s="132">
        <f t="shared" si="1"/>
        <v>0</v>
      </c>
    </row>
    <row r="23" spans="1:10" ht="12" customHeight="1">
      <c r="A23" s="40">
        <v>544</v>
      </c>
      <c r="B23" s="126" t="s">
        <v>68</v>
      </c>
      <c r="C23" s="128"/>
      <c r="D23" s="129"/>
      <c r="E23" s="128"/>
      <c r="F23" s="129"/>
      <c r="G23" s="128"/>
      <c r="H23" s="129"/>
      <c r="I23" s="133">
        <f t="shared" si="0"/>
        <v>0</v>
      </c>
      <c r="J23" s="129">
        <f t="shared" si="1"/>
        <v>0</v>
      </c>
    </row>
    <row r="24" spans="1:10" ht="12" customHeight="1">
      <c r="A24" s="24">
        <v>547</v>
      </c>
      <c r="B24" s="134" t="s">
        <v>69</v>
      </c>
      <c r="C24" s="135"/>
      <c r="D24" s="136"/>
      <c r="E24" s="137"/>
      <c r="F24" s="136"/>
      <c r="G24" s="135"/>
      <c r="H24" s="136"/>
      <c r="I24" s="131">
        <f t="shared" si="0"/>
        <v>0</v>
      </c>
      <c r="J24" s="132">
        <f t="shared" si="1"/>
        <v>0</v>
      </c>
    </row>
    <row r="25" spans="1:10" ht="12" customHeight="1">
      <c r="A25" s="40">
        <v>549</v>
      </c>
      <c r="B25" s="126" t="s">
        <v>70</v>
      </c>
      <c r="C25" s="128"/>
      <c r="D25" s="129"/>
      <c r="E25" s="128"/>
      <c r="F25" s="129"/>
      <c r="G25" s="128"/>
      <c r="H25" s="129"/>
      <c r="I25" s="131">
        <f t="shared" si="0"/>
        <v>0</v>
      </c>
      <c r="J25" s="132">
        <f t="shared" si="1"/>
        <v>0</v>
      </c>
    </row>
    <row r="26" spans="1:10" ht="12" customHeight="1">
      <c r="A26" s="89">
        <v>551</v>
      </c>
      <c r="B26" s="138" t="s">
        <v>71</v>
      </c>
      <c r="C26" s="130">
        <v>10068</v>
      </c>
      <c r="D26" s="132">
        <v>10068</v>
      </c>
      <c r="E26" s="130"/>
      <c r="F26" s="132"/>
      <c r="G26" s="130"/>
      <c r="H26" s="132"/>
      <c r="I26" s="131">
        <f t="shared" si="0"/>
        <v>10068</v>
      </c>
      <c r="J26" s="132">
        <f t="shared" si="1"/>
        <v>10068</v>
      </c>
    </row>
    <row r="27" spans="1:10" ht="12" customHeight="1">
      <c r="A27" s="89">
        <v>551</v>
      </c>
      <c r="B27" s="138" t="s">
        <v>72</v>
      </c>
      <c r="C27" s="130">
        <v>11904</v>
      </c>
      <c r="D27" s="129">
        <v>11904</v>
      </c>
      <c r="E27" s="130"/>
      <c r="F27" s="132"/>
      <c r="G27" s="130"/>
      <c r="H27" s="129"/>
      <c r="I27" s="131">
        <f t="shared" si="0"/>
        <v>11904</v>
      </c>
      <c r="J27" s="132">
        <f t="shared" si="1"/>
        <v>11904</v>
      </c>
    </row>
    <row r="28" spans="1:10" ht="12" customHeight="1">
      <c r="A28" s="89">
        <v>551</v>
      </c>
      <c r="B28" s="138" t="s">
        <v>73</v>
      </c>
      <c r="C28" s="130"/>
      <c r="D28" s="129"/>
      <c r="E28" s="130"/>
      <c r="F28" s="132"/>
      <c r="G28" s="130"/>
      <c r="H28" s="129"/>
      <c r="I28" s="131">
        <f t="shared" si="0"/>
        <v>0</v>
      </c>
      <c r="J28" s="132">
        <f t="shared" si="1"/>
        <v>0</v>
      </c>
    </row>
    <row r="29" spans="1:10" ht="12" customHeight="1">
      <c r="A29" s="40">
        <v>558</v>
      </c>
      <c r="B29" s="126" t="s">
        <v>74</v>
      </c>
      <c r="C29" s="130"/>
      <c r="D29" s="129"/>
      <c r="E29" s="128"/>
      <c r="F29" s="129"/>
      <c r="G29" s="130"/>
      <c r="H29" s="129"/>
      <c r="I29" s="131">
        <f t="shared" si="0"/>
        <v>0</v>
      </c>
      <c r="J29" s="132">
        <f t="shared" si="1"/>
        <v>0</v>
      </c>
    </row>
    <row r="30" spans="1:10" ht="15" customHeight="1">
      <c r="A30" s="139" t="s">
        <v>75</v>
      </c>
      <c r="B30" s="140"/>
      <c r="C30" s="141">
        <f>SUM(C6+C7+C12+C13+C14+C15+C16+C17+C18+C19+C20+C21+C22+C23+C24+C25+C28+C26+C27+C29)</f>
        <v>580833</v>
      </c>
      <c r="D30" s="142">
        <f>SUM(D6+D7+D12+D13+D14+D15+D16+D17+D18+D19+D20+D21+D22+D23+D24+D25+D28+D26+D27+D29)</f>
        <v>616384</v>
      </c>
      <c r="E30" s="141">
        <f>SUM(E6+E7+E12+E13+E14+E15+E16+E17+E18+E19+E20+E21+E22+E23+E24+E25+E28+E26+E27+E29)</f>
        <v>5617531</v>
      </c>
      <c r="F30" s="142">
        <f>SUM(F6+F7+F12+F13+F14+F15+F16+F17+F18+F19+F20+F21+F22+F23+F24+F25+F28+F26+F27+F29)</f>
        <v>5714917</v>
      </c>
      <c r="G30" s="143">
        <f>SUM(G6+G7+G12+G13+G14+G15+G16+G17+G18+G19+G20+G21+G22+G23+G24+G25+G28+G26+G27+G29)</f>
        <v>154754</v>
      </c>
      <c r="H30" s="144">
        <f>SUM(H6+H7+H12+H13+H14+H15+H16+H17+H18+H19+H20+H21+H22+H23+H24+H25+H28+H26+H27+H29)</f>
        <v>594104</v>
      </c>
      <c r="I30" s="141">
        <f>SUM(I6+I7+I12+I13+I14+I15+I16+I17+I18+I19+I20+I21+I22+I23+I24+I25+I28+I26+I27+I29)</f>
        <v>6353118</v>
      </c>
      <c r="J30" s="142">
        <f>SUM(J6+J7+J12+J13+J14+J15+J16+J17+J18+J19+J20+J21+J22+J23+J24+J25+J28+J26+J27+J29)</f>
        <v>6925405</v>
      </c>
    </row>
    <row r="31" spans="1:10" ht="12" customHeight="1">
      <c r="A31" s="120">
        <v>601</v>
      </c>
      <c r="B31" s="145" t="s">
        <v>76</v>
      </c>
      <c r="C31" s="135"/>
      <c r="D31" s="146"/>
      <c r="E31" s="147"/>
      <c r="F31" s="148"/>
      <c r="G31" s="135"/>
      <c r="H31" s="148"/>
      <c r="I31" s="122">
        <f aca="true" t="shared" si="2" ref="I31:I48">C31+E31+G31</f>
        <v>0</v>
      </c>
      <c r="J31" s="123">
        <f aca="true" t="shared" si="3" ref="J31:J48">D31+F31+H31</f>
        <v>0</v>
      </c>
    </row>
    <row r="32" spans="1:10" ht="12" customHeight="1">
      <c r="A32" s="40">
        <v>602</v>
      </c>
      <c r="B32" s="149" t="s">
        <v>77</v>
      </c>
      <c r="C32" s="128"/>
      <c r="D32" s="129"/>
      <c r="E32" s="133"/>
      <c r="F32" s="150"/>
      <c r="G32" s="128"/>
      <c r="H32" s="150"/>
      <c r="I32" s="128">
        <f t="shared" si="2"/>
        <v>0</v>
      </c>
      <c r="J32" s="129">
        <f t="shared" si="3"/>
        <v>0</v>
      </c>
    </row>
    <row r="33" spans="1:10" ht="12" customHeight="1">
      <c r="A33" s="40">
        <v>603</v>
      </c>
      <c r="B33" s="149" t="s">
        <v>78</v>
      </c>
      <c r="C33" s="128"/>
      <c r="D33" s="129"/>
      <c r="E33" s="133"/>
      <c r="F33" s="150"/>
      <c r="G33" s="128"/>
      <c r="H33" s="150"/>
      <c r="I33" s="128">
        <f t="shared" si="2"/>
        <v>0</v>
      </c>
      <c r="J33" s="129">
        <f t="shared" si="3"/>
        <v>0</v>
      </c>
    </row>
    <row r="34" spans="1:10" ht="12" customHeight="1">
      <c r="A34" s="40">
        <v>609</v>
      </c>
      <c r="B34" s="149" t="s">
        <v>79</v>
      </c>
      <c r="C34" s="128">
        <v>12000</v>
      </c>
      <c r="D34" s="129">
        <v>20790</v>
      </c>
      <c r="E34" s="133"/>
      <c r="F34" s="150"/>
      <c r="G34" s="128"/>
      <c r="H34" s="150"/>
      <c r="I34" s="128">
        <f t="shared" si="2"/>
        <v>12000</v>
      </c>
      <c r="J34" s="129">
        <f t="shared" si="3"/>
        <v>20790</v>
      </c>
    </row>
    <row r="35" spans="1:10" ht="12" customHeight="1">
      <c r="A35" s="40">
        <v>609</v>
      </c>
      <c r="B35" s="149" t="s">
        <v>80</v>
      </c>
      <c r="C35" s="128"/>
      <c r="D35" s="129"/>
      <c r="E35" s="133"/>
      <c r="F35" s="150"/>
      <c r="G35" s="128"/>
      <c r="H35" s="150"/>
      <c r="I35" s="128">
        <f t="shared" si="2"/>
        <v>0</v>
      </c>
      <c r="J35" s="129">
        <f t="shared" si="3"/>
        <v>0</v>
      </c>
    </row>
    <row r="36" spans="1:10" ht="12" customHeight="1">
      <c r="A36" s="40">
        <v>641</v>
      </c>
      <c r="B36" s="126" t="s">
        <v>81</v>
      </c>
      <c r="C36" s="137"/>
      <c r="D36" s="136"/>
      <c r="E36" s="151"/>
      <c r="F36" s="152"/>
      <c r="G36" s="137"/>
      <c r="H36" s="152"/>
      <c r="I36" s="128">
        <f t="shared" si="2"/>
        <v>0</v>
      </c>
      <c r="J36" s="129">
        <f t="shared" si="3"/>
        <v>0</v>
      </c>
    </row>
    <row r="37" spans="1:10" ht="12" customHeight="1">
      <c r="A37" s="40">
        <v>643</v>
      </c>
      <c r="B37" s="126" t="s">
        <v>82</v>
      </c>
      <c r="C37" s="137"/>
      <c r="D37" s="136"/>
      <c r="E37" s="151"/>
      <c r="F37" s="152"/>
      <c r="G37" s="137"/>
      <c r="H37" s="152"/>
      <c r="I37" s="128">
        <f t="shared" si="2"/>
        <v>0</v>
      </c>
      <c r="J37" s="129">
        <f t="shared" si="3"/>
        <v>0</v>
      </c>
    </row>
    <row r="38" spans="1:10" ht="12" customHeight="1">
      <c r="A38" s="40">
        <v>644</v>
      </c>
      <c r="B38" s="153" t="s">
        <v>83</v>
      </c>
      <c r="C38" s="137"/>
      <c r="D38" s="136"/>
      <c r="E38" s="151"/>
      <c r="F38" s="152"/>
      <c r="G38" s="137"/>
      <c r="H38" s="152"/>
      <c r="I38" s="128">
        <f t="shared" si="2"/>
        <v>0</v>
      </c>
      <c r="J38" s="129">
        <f t="shared" si="3"/>
        <v>0</v>
      </c>
    </row>
    <row r="39" spans="1:10" ht="12" customHeight="1">
      <c r="A39" s="40">
        <v>646</v>
      </c>
      <c r="B39" s="126" t="s">
        <v>84</v>
      </c>
      <c r="C39" s="137"/>
      <c r="D39" s="136"/>
      <c r="E39" s="151"/>
      <c r="F39" s="152"/>
      <c r="G39" s="137"/>
      <c r="H39" s="152"/>
      <c r="I39" s="128">
        <f t="shared" si="2"/>
        <v>0</v>
      </c>
      <c r="J39" s="129">
        <f t="shared" si="3"/>
        <v>0</v>
      </c>
    </row>
    <row r="40" spans="1:10" ht="12" customHeight="1">
      <c r="A40" s="40">
        <v>648</v>
      </c>
      <c r="B40" s="149" t="s">
        <v>85</v>
      </c>
      <c r="C40" s="128"/>
      <c r="D40" s="129"/>
      <c r="E40" s="133"/>
      <c r="F40" s="150"/>
      <c r="G40" s="128"/>
      <c r="H40" s="150"/>
      <c r="I40" s="128">
        <f t="shared" si="2"/>
        <v>0</v>
      </c>
      <c r="J40" s="129">
        <f t="shared" si="3"/>
        <v>0</v>
      </c>
    </row>
    <row r="41" spans="1:10" ht="12" customHeight="1">
      <c r="A41" s="40">
        <v>649</v>
      </c>
      <c r="B41" s="126" t="s">
        <v>86</v>
      </c>
      <c r="C41" s="128"/>
      <c r="D41" s="129"/>
      <c r="E41" s="133"/>
      <c r="F41" s="150"/>
      <c r="G41" s="128"/>
      <c r="H41" s="150"/>
      <c r="I41" s="128">
        <f t="shared" si="2"/>
        <v>0</v>
      </c>
      <c r="J41" s="129">
        <f t="shared" si="3"/>
        <v>0</v>
      </c>
    </row>
    <row r="42" spans="1:10" ht="12" customHeight="1">
      <c r="A42" s="40">
        <v>662</v>
      </c>
      <c r="B42" s="149" t="s">
        <v>87</v>
      </c>
      <c r="C42" s="128">
        <v>600</v>
      </c>
      <c r="D42" s="129">
        <v>800</v>
      </c>
      <c r="E42" s="133"/>
      <c r="F42" s="150"/>
      <c r="G42" s="128"/>
      <c r="H42" s="150"/>
      <c r="I42" s="128">
        <f t="shared" si="2"/>
        <v>600</v>
      </c>
      <c r="J42" s="129">
        <f t="shared" si="3"/>
        <v>800</v>
      </c>
    </row>
    <row r="43" spans="1:10" ht="12" customHeight="1">
      <c r="A43" s="40">
        <v>672</v>
      </c>
      <c r="B43" s="154" t="s">
        <v>88</v>
      </c>
      <c r="C43" s="155"/>
      <c r="D43" s="156"/>
      <c r="E43" s="151"/>
      <c r="F43" s="152"/>
      <c r="G43" s="137"/>
      <c r="H43" s="152"/>
      <c r="I43" s="128">
        <f t="shared" si="2"/>
        <v>0</v>
      </c>
      <c r="J43" s="129">
        <f t="shared" si="3"/>
        <v>0</v>
      </c>
    </row>
    <row r="44" spans="1:10" ht="12" customHeight="1">
      <c r="A44" s="157">
        <v>672</v>
      </c>
      <c r="B44" s="158" t="s">
        <v>89</v>
      </c>
      <c r="C44" s="159">
        <v>568233</v>
      </c>
      <c r="D44" s="160">
        <v>594794</v>
      </c>
      <c r="E44" s="151">
        <v>5617531</v>
      </c>
      <c r="F44" s="152">
        <v>5714917</v>
      </c>
      <c r="G44" s="137">
        <v>154754</v>
      </c>
      <c r="H44" s="152">
        <v>594104</v>
      </c>
      <c r="I44" s="161">
        <f t="shared" si="2"/>
        <v>6340518</v>
      </c>
      <c r="J44" s="162">
        <f t="shared" si="3"/>
        <v>6903815</v>
      </c>
    </row>
    <row r="45" spans="1:10" ht="11.25" customHeight="1">
      <c r="A45" s="163" t="s">
        <v>90</v>
      </c>
      <c r="B45" s="163"/>
      <c r="C45" s="141">
        <f>SUM(C31:C44)</f>
        <v>580833</v>
      </c>
      <c r="D45" s="164">
        <f>SUM(D31:D44)</f>
        <v>616384</v>
      </c>
      <c r="E45" s="142">
        <f>SUM(E31:E44)</f>
        <v>5617531</v>
      </c>
      <c r="F45" s="165">
        <f>SUM(F31:F44)</f>
        <v>5714917</v>
      </c>
      <c r="G45" s="143">
        <f>SUM(G31:G44)</f>
        <v>154754</v>
      </c>
      <c r="H45" s="166">
        <f>SUM(H31:H44)</f>
        <v>594104</v>
      </c>
      <c r="I45" s="167">
        <f t="shared" si="2"/>
        <v>6353118</v>
      </c>
      <c r="J45" s="168">
        <f t="shared" si="3"/>
        <v>6925405</v>
      </c>
    </row>
    <row r="46" spans="1:10" ht="10.5" customHeight="1">
      <c r="A46" s="169" t="s">
        <v>91</v>
      </c>
      <c r="B46" s="170"/>
      <c r="C46" s="171">
        <f>C$45-C$30</f>
        <v>0</v>
      </c>
      <c r="D46" s="172">
        <f>D$45-D$30</f>
        <v>0</v>
      </c>
      <c r="E46" s="173">
        <f>E$45-E$30</f>
        <v>0</v>
      </c>
      <c r="F46" s="174">
        <f>F$45-F$30</f>
        <v>0</v>
      </c>
      <c r="G46" s="171">
        <f>G$45-G$30</f>
        <v>0</v>
      </c>
      <c r="H46" s="172">
        <f>H$45-H$30</f>
        <v>0</v>
      </c>
      <c r="I46" s="171">
        <f t="shared" si="2"/>
        <v>0</v>
      </c>
      <c r="J46" s="172">
        <f t="shared" si="3"/>
        <v>0</v>
      </c>
    </row>
    <row r="47" spans="1:10" ht="12.75">
      <c r="A47" s="175">
        <v>591</v>
      </c>
      <c r="B47" s="176" t="s">
        <v>92</v>
      </c>
      <c r="C47" s="177"/>
      <c r="D47" s="178"/>
      <c r="E47" s="179"/>
      <c r="F47" s="180"/>
      <c r="G47" s="177"/>
      <c r="H47" s="178"/>
      <c r="I47" s="135">
        <f t="shared" si="2"/>
        <v>0</v>
      </c>
      <c r="J47" s="146">
        <f t="shared" si="3"/>
        <v>0</v>
      </c>
    </row>
    <row r="48" spans="1:10" ht="12" customHeight="1">
      <c r="A48" s="181" t="s">
        <v>93</v>
      </c>
      <c r="B48" s="181"/>
      <c r="C48" s="171">
        <f>SUM(C46:C47)</f>
        <v>0</v>
      </c>
      <c r="D48" s="172">
        <f>SUM(D46:D47)</f>
        <v>0</v>
      </c>
      <c r="E48" s="173">
        <f>SUM(E46:E47)</f>
        <v>0</v>
      </c>
      <c r="F48" s="174">
        <f>SUM(F46:F47)</f>
        <v>0</v>
      </c>
      <c r="G48" s="171">
        <f>SUM(G46:G47)</f>
        <v>0</v>
      </c>
      <c r="H48" s="172">
        <f>SUM(H46:H47)</f>
        <v>0</v>
      </c>
      <c r="I48" s="171">
        <f t="shared" si="2"/>
        <v>0</v>
      </c>
      <c r="J48" s="172">
        <f t="shared" si="3"/>
        <v>0</v>
      </c>
    </row>
    <row r="49" spans="1:12" ht="12.75">
      <c r="A49" s="182"/>
      <c r="B49" s="183"/>
      <c r="C49" s="183"/>
      <c r="D49" s="184"/>
      <c r="E49" s="184"/>
      <c r="F49" s="184"/>
      <c r="G49" s="184"/>
      <c r="H49" s="184"/>
      <c r="I49" s="184"/>
      <c r="J49" s="2"/>
      <c r="K49" s="2" t="s">
        <v>94</v>
      </c>
      <c r="L49" s="184"/>
    </row>
    <row r="50" spans="1:12" ht="12.75">
      <c r="A50" s="182"/>
      <c r="B50" s="183"/>
      <c r="C50" s="183"/>
      <c r="D50" s="184"/>
      <c r="E50" s="184"/>
      <c r="F50" s="184"/>
      <c r="G50" s="184"/>
      <c r="H50" s="184"/>
      <c r="I50" s="184"/>
      <c r="J50" s="2"/>
      <c r="K50" s="4"/>
      <c r="L50" s="184"/>
    </row>
    <row r="51" spans="1:12" ht="45.75" customHeight="1">
      <c r="A51" s="185" t="s">
        <v>95</v>
      </c>
      <c r="B51" s="185"/>
      <c r="C51" s="185"/>
      <c r="D51" s="186" t="s">
        <v>96</v>
      </c>
      <c r="E51" s="186" t="s">
        <v>97</v>
      </c>
      <c r="F51" s="186"/>
      <c r="G51" s="186"/>
      <c r="H51" s="109"/>
      <c r="I51" s="187" t="s">
        <v>98</v>
      </c>
      <c r="J51" s="187"/>
      <c r="K51" s="187"/>
      <c r="L51" s="187"/>
    </row>
    <row r="52" spans="1:12" ht="12.75">
      <c r="A52" s="188">
        <v>411</v>
      </c>
      <c r="B52" s="189" t="s">
        <v>99</v>
      </c>
      <c r="C52" s="189"/>
      <c r="D52" s="190">
        <v>8160</v>
      </c>
      <c r="E52" s="191"/>
      <c r="F52" s="191"/>
      <c r="G52" s="191"/>
      <c r="I52" s="192" t="s">
        <v>100</v>
      </c>
      <c r="J52" s="192"/>
      <c r="K52" s="192"/>
      <c r="L52" s="193" t="s">
        <v>101</v>
      </c>
    </row>
    <row r="53" spans="1:12" ht="12.75">
      <c r="A53" s="194">
        <v>414</v>
      </c>
      <c r="B53" s="195" t="s">
        <v>102</v>
      </c>
      <c r="C53" s="195"/>
      <c r="D53" s="196">
        <v>64004.65</v>
      </c>
      <c r="E53" s="197"/>
      <c r="F53" s="197"/>
      <c r="G53" s="197"/>
      <c r="I53" s="198" t="s">
        <v>103</v>
      </c>
      <c r="J53" s="198"/>
      <c r="K53" s="198"/>
      <c r="L53" s="199">
        <v>58612</v>
      </c>
    </row>
    <row r="54" spans="1:12" ht="12.75">
      <c r="A54" s="200">
        <v>414</v>
      </c>
      <c r="B54" s="195" t="s">
        <v>104</v>
      </c>
      <c r="C54" s="195"/>
      <c r="D54" s="201"/>
      <c r="E54" s="197"/>
      <c r="F54" s="197"/>
      <c r="G54" s="197"/>
      <c r="I54" s="198" t="s">
        <v>105</v>
      </c>
      <c r="J54" s="198"/>
      <c r="K54" s="198"/>
      <c r="L54" s="199">
        <v>107000</v>
      </c>
    </row>
    <row r="55" spans="1:12" ht="12.75">
      <c r="A55" s="202">
        <v>416</v>
      </c>
      <c r="B55" s="203" t="s">
        <v>106</v>
      </c>
      <c r="C55" s="203"/>
      <c r="D55" s="204">
        <v>80166.49</v>
      </c>
      <c r="E55" s="205"/>
      <c r="F55" s="205"/>
      <c r="G55" s="205"/>
      <c r="I55" s="206" t="s">
        <v>107</v>
      </c>
      <c r="J55" s="206"/>
      <c r="K55" s="206"/>
      <c r="L55" s="207">
        <v>18000</v>
      </c>
    </row>
    <row r="57" spans="1:9" ht="12.75">
      <c r="A57" s="109" t="s">
        <v>108</v>
      </c>
      <c r="G57" s="208" t="s">
        <v>109</v>
      </c>
      <c r="H57" s="209"/>
      <c r="I57" s="210" t="s">
        <v>110</v>
      </c>
    </row>
    <row r="58" spans="1:9" ht="12.75">
      <c r="A58" s="211"/>
      <c r="B58" s="212"/>
      <c r="C58" s="213" t="s">
        <v>111</v>
      </c>
      <c r="G58" s="214" t="s">
        <v>112</v>
      </c>
      <c r="H58" s="214"/>
      <c r="I58" s="215"/>
    </row>
    <row r="59" spans="1:9" ht="12.75">
      <c r="A59" s="216" t="s">
        <v>113</v>
      </c>
      <c r="B59" s="217" t="s">
        <v>114</v>
      </c>
      <c r="C59" s="218">
        <v>60</v>
      </c>
      <c r="G59" s="219" t="s">
        <v>115</v>
      </c>
      <c r="H59" s="219"/>
      <c r="I59" s="220"/>
    </row>
    <row r="60" spans="1:9" ht="12.75">
      <c r="A60" s="216"/>
      <c r="B60" s="217" t="s">
        <v>116</v>
      </c>
      <c r="C60" s="218"/>
      <c r="G60" s="221"/>
      <c r="H60" s="221"/>
      <c r="I60" s="222"/>
    </row>
    <row r="61" spans="1:9" ht="12.75">
      <c r="A61" s="216"/>
      <c r="B61" s="109" t="s">
        <v>117</v>
      </c>
      <c r="C61" s="218">
        <v>26</v>
      </c>
      <c r="G61" s="221"/>
      <c r="H61" s="221"/>
      <c r="I61" s="222"/>
    </row>
    <row r="62" spans="1:3" ht="12.75">
      <c r="A62" s="216"/>
      <c r="B62" s="223" t="s">
        <v>118</v>
      </c>
      <c r="C62" s="218">
        <v>25</v>
      </c>
    </row>
    <row r="63" spans="1:3" ht="12.75">
      <c r="A63" s="216" t="s">
        <v>119</v>
      </c>
      <c r="B63" s="217" t="s">
        <v>120</v>
      </c>
      <c r="C63" s="218"/>
    </row>
    <row r="64" spans="1:3" ht="12.75">
      <c r="A64" s="224" t="s">
        <v>121</v>
      </c>
      <c r="B64" s="225" t="s">
        <v>120</v>
      </c>
      <c r="C64" s="226"/>
    </row>
    <row r="65" spans="1:3" ht="12.75">
      <c r="A65" s="227" t="s">
        <v>109</v>
      </c>
      <c r="B65" s="212" t="s">
        <v>122</v>
      </c>
      <c r="C65" s="228"/>
    </row>
    <row r="66" spans="1:3" ht="12.75">
      <c r="A66" s="216"/>
      <c r="B66" s="217" t="s">
        <v>123</v>
      </c>
      <c r="C66" s="218"/>
    </row>
    <row r="67" spans="1:3" ht="12.75">
      <c r="A67" s="229"/>
      <c r="B67" s="217" t="s">
        <v>124</v>
      </c>
      <c r="C67" s="218"/>
    </row>
    <row r="68" spans="1:3" ht="12.75">
      <c r="A68" s="229"/>
      <c r="B68" s="217" t="s">
        <v>125</v>
      </c>
      <c r="C68" s="218"/>
    </row>
    <row r="69" spans="1:3" ht="25.5" customHeight="1">
      <c r="A69" s="230"/>
      <c r="B69" s="231" t="s">
        <v>126</v>
      </c>
      <c r="C69" s="226"/>
    </row>
    <row r="71" spans="1:6" ht="12.75">
      <c r="A71" s="232" t="s">
        <v>127</v>
      </c>
      <c r="B71" s="232"/>
      <c r="C71" s="233" t="s">
        <v>128</v>
      </c>
      <c r="D71" s="233"/>
      <c r="E71" s="234" t="s">
        <v>129</v>
      </c>
      <c r="F71" s="235" t="s">
        <v>130</v>
      </c>
    </row>
    <row r="72" spans="1:6" ht="12.75">
      <c r="A72" s="236" t="s">
        <v>131</v>
      </c>
      <c r="B72" s="236"/>
      <c r="C72" s="214" t="s">
        <v>132</v>
      </c>
      <c r="D72" s="214"/>
      <c r="E72" s="37">
        <v>30000</v>
      </c>
      <c r="F72" s="132"/>
    </row>
    <row r="73" spans="1:6" ht="12.75">
      <c r="A73" s="237"/>
      <c r="B73" s="237"/>
      <c r="C73" s="238"/>
      <c r="D73" s="238"/>
      <c r="E73" s="239"/>
      <c r="F73" s="129"/>
    </row>
    <row r="74" spans="1:6" ht="12.75">
      <c r="A74" s="240"/>
      <c r="B74" s="240"/>
      <c r="C74" s="241"/>
      <c r="D74" s="241"/>
      <c r="E74" s="242"/>
      <c r="F74" s="136"/>
    </row>
    <row r="75" spans="1:6" ht="12.75">
      <c r="A75" s="243" t="s">
        <v>133</v>
      </c>
      <c r="B75" s="243"/>
      <c r="C75" s="244"/>
      <c r="D75" s="244"/>
      <c r="E75" s="245"/>
      <c r="F75" s="123"/>
    </row>
    <row r="76" spans="1:6" ht="12.75">
      <c r="A76" s="237"/>
      <c r="B76" s="237"/>
      <c r="C76" s="238"/>
      <c r="D76" s="238"/>
      <c r="E76" s="242"/>
      <c r="F76" s="136"/>
    </row>
    <row r="77" spans="1:6" ht="12.75">
      <c r="A77" s="246"/>
      <c r="B77" s="246"/>
      <c r="C77" s="219"/>
      <c r="D77" s="219"/>
      <c r="E77" s="247"/>
      <c r="F77" s="162"/>
    </row>
    <row r="78" spans="1:5" ht="12.75">
      <c r="A78" s="109" t="s">
        <v>134</v>
      </c>
      <c r="B78" s="221"/>
      <c r="C78" s="222"/>
      <c r="D78" s="222"/>
      <c r="E78" s="222"/>
    </row>
    <row r="79" spans="1:5" ht="12.75">
      <c r="A79" s="221"/>
      <c r="B79" s="221"/>
      <c r="C79" s="222"/>
      <c r="D79" s="222"/>
      <c r="E79" s="222"/>
    </row>
    <row r="81" spans="1:6" ht="12.75">
      <c r="A81" s="232" t="s">
        <v>135</v>
      </c>
      <c r="B81" s="232"/>
      <c r="C81" s="233" t="s">
        <v>128</v>
      </c>
      <c r="D81" s="233"/>
      <c r="E81" s="234" t="s">
        <v>129</v>
      </c>
      <c r="F81" s="235" t="s">
        <v>130</v>
      </c>
    </row>
    <row r="82" spans="1:6" ht="12.75">
      <c r="A82" s="236" t="s">
        <v>131</v>
      </c>
      <c r="B82" s="236"/>
      <c r="C82" s="214"/>
      <c r="D82" s="214"/>
      <c r="E82" s="248"/>
      <c r="F82" s="215"/>
    </row>
    <row r="83" spans="1:6" ht="12.75">
      <c r="A83" s="240"/>
      <c r="B83" s="240"/>
      <c r="C83" s="249"/>
      <c r="D83" s="249"/>
      <c r="E83" s="250"/>
      <c r="F83" s="251"/>
    </row>
    <row r="84" spans="1:6" ht="12.75">
      <c r="A84" s="243" t="s">
        <v>133</v>
      </c>
      <c r="B84" s="243"/>
      <c r="C84" s="244"/>
      <c r="D84" s="244"/>
      <c r="E84" s="252"/>
      <c r="F84" s="253"/>
    </row>
    <row r="85" spans="1:6" ht="12.75">
      <c r="A85" s="246"/>
      <c r="B85" s="246"/>
      <c r="C85" s="219"/>
      <c r="D85" s="219"/>
      <c r="E85" s="254"/>
      <c r="F85" s="220"/>
    </row>
    <row r="86" spans="1:8" ht="12.75">
      <c r="A86" s="109" t="s">
        <v>136</v>
      </c>
      <c r="H86" s="182" t="s">
        <v>137</v>
      </c>
    </row>
    <row r="87" spans="1:8" ht="12.75">
      <c r="A87" t="s">
        <v>30</v>
      </c>
      <c r="H87" s="182"/>
    </row>
    <row r="88" spans="1:4" ht="12.75">
      <c r="A88" t="s">
        <v>32</v>
      </c>
      <c r="D88" t="s">
        <v>33</v>
      </c>
    </row>
    <row r="89" ht="12.75">
      <c r="A89" t="s">
        <v>35</v>
      </c>
    </row>
  </sheetData>
  <sheetProtection selectLockedCells="1" selectUnlockedCells="1"/>
  <mergeCells count="48">
    <mergeCell ref="A1:I1"/>
    <mergeCell ref="A3:B5"/>
    <mergeCell ref="C3:D4"/>
    <mergeCell ref="E3:F4"/>
    <mergeCell ref="G3:H4"/>
    <mergeCell ref="I3:J4"/>
    <mergeCell ref="A48:B48"/>
    <mergeCell ref="A51:C51"/>
    <mergeCell ref="E51:G51"/>
    <mergeCell ref="I51:L51"/>
    <mergeCell ref="B52:C52"/>
    <mergeCell ref="E52:G52"/>
    <mergeCell ref="I52:K52"/>
    <mergeCell ref="B53:C53"/>
    <mergeCell ref="E53:G53"/>
    <mergeCell ref="I53:K53"/>
    <mergeCell ref="B54:C54"/>
    <mergeCell ref="E54:G54"/>
    <mergeCell ref="I54:K54"/>
    <mergeCell ref="B55:C55"/>
    <mergeCell ref="E55:G55"/>
    <mergeCell ref="I55:K55"/>
    <mergeCell ref="G58:H58"/>
    <mergeCell ref="G59:H59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</mergeCells>
  <printOptions/>
  <pageMargins left="0.3402777777777778" right="0.1701388888888889" top="0.19027777777777777" bottom="0.1701388888888889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G39" sqref="G39"/>
    </sheetView>
  </sheetViews>
  <sheetFormatPr defaultColWidth="9.00390625" defaultRowHeight="12.75"/>
  <cols>
    <col min="1" max="1" width="7.50390625" style="0" customWidth="1"/>
    <col min="2" max="2" width="12.875" style="0" customWidth="1"/>
    <col min="3" max="3" width="23.50390625" style="0" customWidth="1"/>
    <col min="4" max="4" width="13.50390625" style="0" customWidth="1"/>
    <col min="5" max="5" width="14.00390625" style="0" customWidth="1"/>
    <col min="6" max="6" width="26.125" style="0" customWidth="1"/>
    <col min="7" max="7" width="13.00390625" style="0" customWidth="1"/>
    <col min="8" max="8" width="12.875" style="0" customWidth="1"/>
    <col min="9" max="9" width="16.75390625" style="0" customWidth="1"/>
    <col min="10" max="10" width="14.25390625" style="0" customWidth="1"/>
  </cols>
  <sheetData>
    <row r="1" spans="1:10" ht="12.75">
      <c r="A1" s="255"/>
      <c r="B1" s="256"/>
      <c r="C1" s="256"/>
      <c r="D1" s="256"/>
      <c r="E1" s="256"/>
      <c r="F1" s="256"/>
      <c r="G1" s="256"/>
      <c r="H1" s="256"/>
      <c r="I1" s="256"/>
      <c r="J1" s="256" t="s">
        <v>138</v>
      </c>
    </row>
    <row r="2" spans="1:10" ht="18">
      <c r="A2" s="257" t="s">
        <v>139</v>
      </c>
      <c r="B2" s="257"/>
      <c r="C2" s="257"/>
      <c r="D2" s="257"/>
      <c r="E2" s="257"/>
      <c r="F2" s="257"/>
      <c r="G2" s="257"/>
      <c r="H2" s="257"/>
      <c r="I2" s="257"/>
      <c r="J2" s="258" t="s">
        <v>140</v>
      </c>
    </row>
    <row r="3" spans="1:10" ht="15.75">
      <c r="A3" s="259" t="s">
        <v>2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9" ht="12.75" customHeight="1">
      <c r="A4" s="260" t="s">
        <v>141</v>
      </c>
      <c r="B4" s="261" t="s">
        <v>142</v>
      </c>
      <c r="C4" s="261" t="s">
        <v>143</v>
      </c>
      <c r="D4" s="261"/>
      <c r="E4" s="261"/>
      <c r="F4" s="261" t="s">
        <v>144</v>
      </c>
      <c r="G4" s="261"/>
      <c r="H4" s="261"/>
      <c r="I4" s="261" t="s">
        <v>145</v>
      </c>
    </row>
    <row r="5" spans="1:9" ht="12.75">
      <c r="A5" s="260"/>
      <c r="B5" s="261"/>
      <c r="C5" s="261"/>
      <c r="D5" s="261"/>
      <c r="E5" s="261"/>
      <c r="F5" s="261"/>
      <c r="G5" s="261"/>
      <c r="H5" s="261"/>
      <c r="I5" s="261"/>
    </row>
    <row r="6" spans="1:9" ht="12.75" customHeight="1">
      <c r="A6" s="260"/>
      <c r="B6" s="262"/>
      <c r="C6" s="263" t="s">
        <v>146</v>
      </c>
      <c r="D6" s="264"/>
      <c r="E6" s="264"/>
      <c r="F6" s="263" t="s">
        <v>147</v>
      </c>
      <c r="G6" s="264"/>
      <c r="H6" s="264"/>
      <c r="I6" s="265"/>
    </row>
    <row r="7" spans="1:9" ht="12.75" customHeight="1">
      <c r="A7" s="260"/>
      <c r="B7" s="262"/>
      <c r="C7" s="266" t="s">
        <v>148</v>
      </c>
      <c r="D7" s="267"/>
      <c r="E7" s="267"/>
      <c r="F7" s="266" t="s">
        <v>149</v>
      </c>
      <c r="G7" s="267"/>
      <c r="H7" s="267"/>
      <c r="I7" s="265"/>
    </row>
    <row r="8" spans="1:9" ht="12.75" customHeight="1">
      <c r="A8" s="260"/>
      <c r="B8" s="262"/>
      <c r="C8" s="266" t="s">
        <v>150</v>
      </c>
      <c r="D8" s="267"/>
      <c r="E8" s="267"/>
      <c r="F8" s="266" t="s">
        <v>151</v>
      </c>
      <c r="G8" s="267"/>
      <c r="H8" s="267"/>
      <c r="I8" s="265"/>
    </row>
    <row r="9" spans="1:9" ht="12.75" customHeight="1">
      <c r="A9" s="260"/>
      <c r="B9" s="262"/>
      <c r="C9" s="268" t="s">
        <v>152</v>
      </c>
      <c r="D9" s="267"/>
      <c r="E9" s="267"/>
      <c r="F9" s="266" t="s">
        <v>151</v>
      </c>
      <c r="G9" s="267"/>
      <c r="H9" s="267"/>
      <c r="I9" s="265"/>
    </row>
    <row r="10" spans="1:9" ht="12.75">
      <c r="A10" s="260"/>
      <c r="B10" s="262"/>
      <c r="C10" s="266" t="s">
        <v>153</v>
      </c>
      <c r="D10" s="267"/>
      <c r="E10" s="267"/>
      <c r="F10" s="269"/>
      <c r="G10" s="267"/>
      <c r="H10" s="267"/>
      <c r="I10" s="265"/>
    </row>
    <row r="11" spans="1:9" ht="13.5" customHeight="1">
      <c r="A11" s="260"/>
      <c r="B11" s="270"/>
      <c r="C11" s="271" t="s">
        <v>154</v>
      </c>
      <c r="D11" s="272"/>
      <c r="E11" s="272"/>
      <c r="F11" s="273"/>
      <c r="G11" s="274"/>
      <c r="H11" s="274"/>
      <c r="I11" s="265"/>
    </row>
    <row r="12" spans="1:9" ht="13.5" customHeight="1">
      <c r="A12" s="260"/>
      <c r="B12" s="275"/>
      <c r="C12" s="276" t="s">
        <v>155</v>
      </c>
      <c r="D12" s="277">
        <f>SUM(D6:D11)</f>
        <v>0</v>
      </c>
      <c r="E12" s="277"/>
      <c r="F12" s="276" t="s">
        <v>156</v>
      </c>
      <c r="G12" s="277">
        <f>SUM(G6:G11)</f>
        <v>0</v>
      </c>
      <c r="H12" s="277"/>
      <c r="I12" s="278">
        <f>SUM(B12+D12+E12-G12-H12)</f>
        <v>0</v>
      </c>
    </row>
    <row r="13" spans="1:9" ht="12.75">
      <c r="A13" s="279"/>
      <c r="B13" s="280"/>
      <c r="C13" s="280"/>
      <c r="D13" s="280"/>
      <c r="E13" s="280"/>
      <c r="F13" s="280"/>
      <c r="G13" s="280"/>
      <c r="H13" s="280"/>
      <c r="I13" s="280"/>
    </row>
    <row r="14" spans="1:9" ht="12.75" customHeight="1">
      <c r="A14" s="281" t="s">
        <v>157</v>
      </c>
      <c r="B14" s="261" t="s">
        <v>142</v>
      </c>
      <c r="C14" s="261" t="s">
        <v>143</v>
      </c>
      <c r="D14" s="261"/>
      <c r="E14" s="261"/>
      <c r="F14" s="261" t="s">
        <v>144</v>
      </c>
      <c r="G14" s="261"/>
      <c r="H14" s="261"/>
      <c r="I14" s="261" t="s">
        <v>145</v>
      </c>
    </row>
    <row r="15" spans="1:9" ht="12.75">
      <c r="A15" s="281"/>
      <c r="B15" s="261"/>
      <c r="C15" s="261"/>
      <c r="D15" s="261"/>
      <c r="E15" s="261"/>
      <c r="F15" s="261"/>
      <c r="G15" s="261"/>
      <c r="H15" s="261"/>
      <c r="I15" s="261"/>
    </row>
    <row r="16" spans="1:9" ht="12.75">
      <c r="A16" s="281"/>
      <c r="B16" s="262"/>
      <c r="C16" s="282" t="s">
        <v>158</v>
      </c>
      <c r="D16" s="264"/>
      <c r="E16" s="264"/>
      <c r="F16" s="263" t="s">
        <v>149</v>
      </c>
      <c r="G16" s="264"/>
      <c r="H16" s="264"/>
      <c r="I16" s="265"/>
    </row>
    <row r="17" spans="1:9" ht="12.75" customHeight="1">
      <c r="A17" s="281"/>
      <c r="B17" s="262"/>
      <c r="C17" s="269"/>
      <c r="D17" s="267"/>
      <c r="E17" s="267"/>
      <c r="F17" s="266" t="s">
        <v>151</v>
      </c>
      <c r="G17" s="267"/>
      <c r="H17" s="267"/>
      <c r="I17" s="265"/>
    </row>
    <row r="18" spans="1:9" ht="15.75" customHeight="1">
      <c r="A18" s="281"/>
      <c r="B18" s="262"/>
      <c r="C18" s="283"/>
      <c r="D18" s="274"/>
      <c r="E18" s="274"/>
      <c r="F18" s="266" t="s">
        <v>151</v>
      </c>
      <c r="G18" s="274"/>
      <c r="H18" s="274"/>
      <c r="I18" s="265"/>
    </row>
    <row r="19" spans="1:9" ht="13.5" customHeight="1">
      <c r="A19" s="281"/>
      <c r="B19" s="275"/>
      <c r="C19" s="276" t="s">
        <v>155</v>
      </c>
      <c r="D19" s="277">
        <f>SUM(D16:D18)</f>
        <v>0</v>
      </c>
      <c r="E19" s="277"/>
      <c r="F19" s="276" t="s">
        <v>156</v>
      </c>
      <c r="G19" s="277">
        <f>SUM(G16:G18)</f>
        <v>0</v>
      </c>
      <c r="H19" s="277"/>
      <c r="I19" s="278">
        <f>SUM(B19+D19+E19-G19-H19)</f>
        <v>0</v>
      </c>
    </row>
    <row r="20" spans="1:9" s="107" customFormat="1" ht="12.75">
      <c r="A20" s="284" t="s">
        <v>159</v>
      </c>
      <c r="B20" s="285"/>
      <c r="C20" s="285"/>
      <c r="D20" s="286"/>
      <c r="E20" s="286"/>
      <c r="F20" s="285"/>
      <c r="G20" s="286"/>
      <c r="H20" s="286"/>
      <c r="I20" s="286"/>
    </row>
    <row r="21" spans="1:9" ht="12.75" customHeight="1">
      <c r="A21" s="281" t="s">
        <v>160</v>
      </c>
      <c r="B21" s="261" t="s">
        <v>142</v>
      </c>
      <c r="C21" s="261" t="s">
        <v>143</v>
      </c>
      <c r="D21" s="261"/>
      <c r="E21" s="261"/>
      <c r="F21" s="261" t="s">
        <v>144</v>
      </c>
      <c r="G21" s="261"/>
      <c r="H21" s="261"/>
      <c r="I21" s="261" t="s">
        <v>145</v>
      </c>
    </row>
    <row r="22" spans="1:9" ht="12.75">
      <c r="A22" s="281"/>
      <c r="B22" s="261"/>
      <c r="C22" s="261"/>
      <c r="D22" s="261"/>
      <c r="E22" s="261"/>
      <c r="F22" s="261"/>
      <c r="G22" s="261"/>
      <c r="H22" s="261"/>
      <c r="I22" s="261"/>
    </row>
    <row r="23" spans="1:9" ht="12.75">
      <c r="A23" s="281"/>
      <c r="B23" s="262"/>
      <c r="C23" s="282"/>
      <c r="D23" s="264"/>
      <c r="E23" s="264"/>
      <c r="F23" s="263" t="s">
        <v>149</v>
      </c>
      <c r="G23" s="264"/>
      <c r="H23" s="264"/>
      <c r="I23" s="265"/>
    </row>
    <row r="24" spans="1:9" ht="12.75">
      <c r="A24" s="281"/>
      <c r="B24" s="262"/>
      <c r="C24" s="269"/>
      <c r="D24" s="267"/>
      <c r="E24" s="267"/>
      <c r="F24" s="266" t="s">
        <v>151</v>
      </c>
      <c r="G24" s="267"/>
      <c r="H24" s="267"/>
      <c r="I24" s="265"/>
    </row>
    <row r="25" spans="1:9" ht="15.75" customHeight="1">
      <c r="A25" s="281"/>
      <c r="B25" s="262"/>
      <c r="C25" s="283"/>
      <c r="D25" s="274"/>
      <c r="E25" s="274"/>
      <c r="F25" s="266" t="s">
        <v>151</v>
      </c>
      <c r="G25" s="274"/>
      <c r="H25" s="274"/>
      <c r="I25" s="265"/>
    </row>
    <row r="26" spans="1:9" ht="13.5" customHeight="1">
      <c r="A26" s="281"/>
      <c r="B26" s="275"/>
      <c r="C26" s="276" t="s">
        <v>155</v>
      </c>
      <c r="D26" s="277">
        <f>SUM(D23:D25)</f>
        <v>0</v>
      </c>
      <c r="E26" s="277"/>
      <c r="F26" s="276" t="s">
        <v>156</v>
      </c>
      <c r="G26" s="277">
        <f>SUM(G23:G25)</f>
        <v>0</v>
      </c>
      <c r="H26" s="277"/>
      <c r="I26" s="278">
        <f>SUM(B26+D26+E26-G26-H26)</f>
        <v>0</v>
      </c>
    </row>
    <row r="27" spans="1:9" ht="12.75">
      <c r="A27" s="284" t="s">
        <v>159</v>
      </c>
      <c r="B27" s="287"/>
      <c r="C27" s="287"/>
      <c r="D27" s="287"/>
      <c r="E27" s="287"/>
      <c r="F27" s="287"/>
      <c r="G27" s="287"/>
      <c r="H27" s="280"/>
      <c r="I27" s="280"/>
    </row>
    <row r="28" spans="1:9" ht="19.5" customHeight="1">
      <c r="A28" s="288" t="s">
        <v>161</v>
      </c>
      <c r="B28" s="289" t="s">
        <v>142</v>
      </c>
      <c r="C28" s="290" t="s">
        <v>162</v>
      </c>
      <c r="D28" s="290"/>
      <c r="E28" s="290"/>
      <c r="F28" s="291" t="s">
        <v>163</v>
      </c>
      <c r="G28" s="291"/>
      <c r="H28" s="291"/>
      <c r="I28" s="292" t="s">
        <v>145</v>
      </c>
    </row>
    <row r="29" spans="1:9" ht="12.75">
      <c r="A29" s="288"/>
      <c r="B29" s="293"/>
      <c r="C29" s="294" t="s">
        <v>164</v>
      </c>
      <c r="D29" s="295"/>
      <c r="E29" s="295"/>
      <c r="F29" s="294" t="s">
        <v>149</v>
      </c>
      <c r="G29" s="296"/>
      <c r="H29" s="296"/>
      <c r="I29" s="297"/>
    </row>
    <row r="30" spans="1:9" ht="12.75">
      <c r="A30" s="288"/>
      <c r="B30" s="293"/>
      <c r="C30" s="298" t="s">
        <v>165</v>
      </c>
      <c r="D30" s="299"/>
      <c r="E30" s="299"/>
      <c r="F30" s="298" t="s">
        <v>151</v>
      </c>
      <c r="G30" s="300"/>
      <c r="H30" s="300"/>
      <c r="I30" s="265"/>
    </row>
    <row r="31" spans="1:9" ht="12.75">
      <c r="A31" s="288"/>
      <c r="B31" s="293"/>
      <c r="C31" s="298" t="s">
        <v>166</v>
      </c>
      <c r="D31" s="299"/>
      <c r="E31" s="299"/>
      <c r="F31" s="298" t="s">
        <v>151</v>
      </c>
      <c r="G31" s="300"/>
      <c r="H31" s="300"/>
      <c r="I31" s="265"/>
    </row>
    <row r="32" spans="1:9" ht="12.75">
      <c r="A32" s="288"/>
      <c r="B32" s="293"/>
      <c r="C32" s="301"/>
      <c r="D32" s="299"/>
      <c r="E32" s="299"/>
      <c r="F32" s="298" t="s">
        <v>151</v>
      </c>
      <c r="G32" s="300"/>
      <c r="H32" s="300"/>
      <c r="I32" s="265"/>
    </row>
    <row r="33" spans="1:9" ht="12.75">
      <c r="A33" s="288"/>
      <c r="B33" s="293"/>
      <c r="C33" s="301"/>
      <c r="D33" s="302"/>
      <c r="E33" s="302"/>
      <c r="F33" s="303"/>
      <c r="G33" s="304"/>
      <c r="H33" s="304"/>
      <c r="I33" s="265"/>
    </row>
    <row r="34" spans="1:9" ht="12.75">
      <c r="A34" s="288"/>
      <c r="B34" s="278"/>
      <c r="C34" s="305" t="s">
        <v>155</v>
      </c>
      <c r="D34" s="306">
        <f>SUM(D29:D33)</f>
        <v>0</v>
      </c>
      <c r="E34" s="306"/>
      <c r="F34" s="307" t="s">
        <v>156</v>
      </c>
      <c r="G34" s="308">
        <f>SUM(G29:G33)</f>
        <v>0</v>
      </c>
      <c r="H34" s="308"/>
      <c r="I34" s="278">
        <f>SUM(B34+D34+E34-G34-H34)</f>
        <v>0</v>
      </c>
    </row>
    <row r="35" spans="1:9" ht="15">
      <c r="A35" s="284" t="s">
        <v>167</v>
      </c>
      <c r="B35" s="309"/>
      <c r="C35" s="310"/>
      <c r="D35" s="309"/>
      <c r="E35" s="309"/>
      <c r="F35" s="309"/>
      <c r="G35" s="309"/>
      <c r="H35" s="280"/>
      <c r="I35" s="285"/>
    </row>
    <row r="36" spans="1:10" ht="12.75">
      <c r="A36" t="s">
        <v>30</v>
      </c>
      <c r="C36" s="285"/>
      <c r="D36" s="285"/>
      <c r="E36" s="285"/>
      <c r="F36" s="285"/>
      <c r="G36" s="285"/>
      <c r="H36" s="285"/>
      <c r="I36" s="311"/>
      <c r="J36" s="285"/>
    </row>
    <row r="37" spans="1:10" ht="12.75">
      <c r="A37" t="s">
        <v>32</v>
      </c>
      <c r="C37" s="256"/>
      <c r="D37" s="256"/>
      <c r="E37" s="256"/>
      <c r="F37" t="s">
        <v>33</v>
      </c>
      <c r="G37" s="311" t="s">
        <v>168</v>
      </c>
      <c r="H37" s="311"/>
      <c r="I37" s="311"/>
      <c r="J37" s="256"/>
    </row>
    <row r="38" spans="1:10" ht="12.75">
      <c r="A38" t="s">
        <v>35</v>
      </c>
      <c r="C38" s="256"/>
      <c r="D38" s="256"/>
      <c r="E38" s="256"/>
      <c r="F38" s="256"/>
      <c r="G38" s="256"/>
      <c r="H38" s="311"/>
      <c r="I38" s="256"/>
      <c r="J38" s="256"/>
    </row>
  </sheetData>
  <sheetProtection selectLockedCells="1" selectUnlockedCells="1"/>
  <mergeCells count="62">
    <mergeCell ref="A2:I2"/>
    <mergeCell ref="A3:J3"/>
    <mergeCell ref="A4:A12"/>
    <mergeCell ref="B4:B5"/>
    <mergeCell ref="C4:E5"/>
    <mergeCell ref="F4:H5"/>
    <mergeCell ref="I4:I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A14:A19"/>
    <mergeCell ref="B14:B15"/>
    <mergeCell ref="C14:E15"/>
    <mergeCell ref="F14:H15"/>
    <mergeCell ref="I14:I15"/>
    <mergeCell ref="D16:E16"/>
    <mergeCell ref="G16:H16"/>
    <mergeCell ref="D17:E17"/>
    <mergeCell ref="G17:H17"/>
    <mergeCell ref="D18:E18"/>
    <mergeCell ref="G18:H18"/>
    <mergeCell ref="D19:E19"/>
    <mergeCell ref="G19:H19"/>
    <mergeCell ref="A21:A26"/>
    <mergeCell ref="B21:B22"/>
    <mergeCell ref="C21:E22"/>
    <mergeCell ref="F21:H22"/>
    <mergeCell ref="I21:I22"/>
    <mergeCell ref="D23:E23"/>
    <mergeCell ref="G23:H23"/>
    <mergeCell ref="D24:E24"/>
    <mergeCell ref="G24:H24"/>
    <mergeCell ref="D25:E25"/>
    <mergeCell ref="G25:H25"/>
    <mergeCell ref="D26:E26"/>
    <mergeCell ref="G26:H26"/>
    <mergeCell ref="A28:A34"/>
    <mergeCell ref="C28:E28"/>
    <mergeCell ref="F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83"/>
  <sheetViews>
    <sheetView tabSelected="1" workbookViewId="0" topLeftCell="A43">
      <selection activeCell="A69" sqref="A69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9.375" style="0" customWidth="1"/>
    <col min="4" max="5" width="10.75390625" style="0" customWidth="1"/>
    <col min="6" max="6" width="12.00390625" style="0" customWidth="1"/>
    <col min="8" max="8" width="8.125" style="0" customWidth="1"/>
    <col min="9" max="9" width="12.25390625" style="0" customWidth="1"/>
    <col min="10" max="10" width="13.75390625" style="0" customWidth="1"/>
    <col min="11" max="11" width="10.25390625" style="0" customWidth="1"/>
    <col min="12" max="12" width="8.875" style="0" customWidth="1"/>
    <col min="13" max="13" width="11.75390625" style="0" customWidth="1"/>
    <col min="14" max="14" width="14.50390625" style="0" customWidth="1"/>
  </cols>
  <sheetData>
    <row r="1" ht="12.75">
      <c r="M1" t="s">
        <v>169</v>
      </c>
    </row>
    <row r="2" spans="10:14" ht="12.75">
      <c r="J2" s="4"/>
      <c r="N2" s="4" t="s">
        <v>170</v>
      </c>
    </row>
    <row r="3" spans="1:14" ht="15.75">
      <c r="A3" s="312" t="s">
        <v>171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</row>
    <row r="4" spans="1:9" ht="12.75">
      <c r="A4" s="109" t="s">
        <v>172</v>
      </c>
      <c r="G4" s="109"/>
      <c r="H4" s="109"/>
      <c r="I4" s="109"/>
    </row>
    <row r="5" spans="1:16" ht="13.5" customHeight="1">
      <c r="A5" s="313" t="s">
        <v>173</v>
      </c>
      <c r="B5" s="314"/>
      <c r="C5" s="315" t="s">
        <v>174</v>
      </c>
      <c r="D5" s="315"/>
      <c r="E5" s="315"/>
      <c r="F5" s="315"/>
      <c r="G5" s="316" t="s">
        <v>175</v>
      </c>
      <c r="H5" s="316"/>
      <c r="I5" s="316"/>
      <c r="J5" s="316"/>
      <c r="K5" s="317" t="s">
        <v>176</v>
      </c>
      <c r="L5" s="317"/>
      <c r="M5" s="317"/>
      <c r="N5" s="317"/>
      <c r="P5" s="318"/>
    </row>
    <row r="6" spans="1:14" ht="29.25" customHeight="1">
      <c r="A6" s="28" t="s">
        <v>177</v>
      </c>
      <c r="B6" s="319" t="s">
        <v>178</v>
      </c>
      <c r="C6" s="320" t="s">
        <v>179</v>
      </c>
      <c r="D6" s="321" t="s">
        <v>180</v>
      </c>
      <c r="E6" s="322" t="s">
        <v>181</v>
      </c>
      <c r="F6" s="323" t="s">
        <v>182</v>
      </c>
      <c r="G6" s="324" t="s">
        <v>179</v>
      </c>
      <c r="H6" s="325" t="s">
        <v>183</v>
      </c>
      <c r="I6" s="324" t="s">
        <v>181</v>
      </c>
      <c r="J6" s="115" t="s">
        <v>182</v>
      </c>
      <c r="K6" s="326" t="s">
        <v>179</v>
      </c>
      <c r="L6" s="327" t="s">
        <v>183</v>
      </c>
      <c r="M6" s="328" t="s">
        <v>181</v>
      </c>
      <c r="N6" s="317" t="s">
        <v>182</v>
      </c>
    </row>
    <row r="7" spans="1:14" ht="12.75">
      <c r="A7" s="89">
        <v>501</v>
      </c>
      <c r="B7" s="138" t="s">
        <v>51</v>
      </c>
      <c r="C7" s="329">
        <v>117.851</v>
      </c>
      <c r="D7" s="330">
        <v>329.15</v>
      </c>
      <c r="E7" s="331">
        <v>0</v>
      </c>
      <c r="F7" s="332">
        <f>SUM(C7:E7)</f>
        <v>447.001</v>
      </c>
      <c r="G7" s="333">
        <f>SUM(C7+C7*5%)</f>
        <v>123.74355</v>
      </c>
      <c r="H7" s="330">
        <v>344.16</v>
      </c>
      <c r="I7" s="331">
        <v>0</v>
      </c>
      <c r="J7" s="334">
        <f aca="true" t="shared" si="0" ref="J7:J37">SUM(G7:I7)</f>
        <v>467.90355</v>
      </c>
      <c r="K7" s="333">
        <f>SUM(G7+G7*5%)</f>
        <v>129.9307275</v>
      </c>
      <c r="L7" s="330">
        <v>354.8</v>
      </c>
      <c r="M7" s="331">
        <v>0</v>
      </c>
      <c r="N7" s="332">
        <f aca="true" t="shared" si="1" ref="N7:N37">SUM(K7:M7)</f>
        <v>484.7307275</v>
      </c>
    </row>
    <row r="8" spans="1:14" ht="12.75">
      <c r="A8" s="40">
        <v>501</v>
      </c>
      <c r="B8" s="126" t="s">
        <v>184</v>
      </c>
      <c r="C8" s="335"/>
      <c r="D8" s="336"/>
      <c r="E8" s="337"/>
      <c r="F8" s="338"/>
      <c r="G8" s="339"/>
      <c r="H8" s="336"/>
      <c r="I8" s="337"/>
      <c r="J8" s="332">
        <f t="shared" si="0"/>
        <v>0</v>
      </c>
      <c r="K8" s="339"/>
      <c r="L8" s="336"/>
      <c r="M8" s="337"/>
      <c r="N8" s="332">
        <f t="shared" si="1"/>
        <v>0</v>
      </c>
    </row>
    <row r="9" spans="1:14" ht="12.75">
      <c r="A9" s="40">
        <v>502</v>
      </c>
      <c r="B9" s="340" t="s">
        <v>185</v>
      </c>
      <c r="C9" s="336">
        <f>SUM(C10:C13)</f>
        <v>165</v>
      </c>
      <c r="D9" s="336">
        <f>SUM(D10:D13)</f>
        <v>0</v>
      </c>
      <c r="E9" s="336">
        <f>SUM(E10:E13)</f>
        <v>0</v>
      </c>
      <c r="F9" s="332">
        <f>SUM(C9:E9)</f>
        <v>165</v>
      </c>
      <c r="G9" s="333">
        <f>SUM(G10:G13)</f>
        <v>173.25</v>
      </c>
      <c r="H9" s="336">
        <f>SUM(H10:H13)</f>
        <v>0</v>
      </c>
      <c r="I9" s="337">
        <f>SUM(I10:I13)</f>
        <v>0</v>
      </c>
      <c r="J9" s="332">
        <f t="shared" si="0"/>
        <v>173.25</v>
      </c>
      <c r="K9" s="336">
        <f>SUM(K10:K13)</f>
        <v>181.9125</v>
      </c>
      <c r="L9" s="336">
        <f>SUM(L10:L13)</f>
        <v>0</v>
      </c>
      <c r="M9" s="336">
        <f>SUM(M10:M13)</f>
        <v>0</v>
      </c>
      <c r="N9" s="332">
        <f t="shared" si="1"/>
        <v>181.9125</v>
      </c>
    </row>
    <row r="10" spans="1:14" ht="12.75">
      <c r="A10" s="341" t="s">
        <v>186</v>
      </c>
      <c r="B10" s="342" t="s">
        <v>187</v>
      </c>
      <c r="C10" s="343"/>
      <c r="D10" s="344"/>
      <c r="E10" s="345"/>
      <c r="F10" s="346"/>
      <c r="G10" s="339"/>
      <c r="H10" s="336"/>
      <c r="I10" s="337"/>
      <c r="J10" s="332">
        <f t="shared" si="0"/>
        <v>0</v>
      </c>
      <c r="K10" s="339"/>
      <c r="L10" s="336"/>
      <c r="M10" s="337"/>
      <c r="N10" s="332">
        <f t="shared" si="1"/>
        <v>0</v>
      </c>
    </row>
    <row r="11" spans="1:14" ht="12.75">
      <c r="A11" s="40"/>
      <c r="B11" s="126" t="s">
        <v>188</v>
      </c>
      <c r="C11" s="335">
        <v>125</v>
      </c>
      <c r="D11" s="336"/>
      <c r="E11" s="337"/>
      <c r="F11" s="332">
        <f aca="true" t="shared" si="2" ref="F11:F12">SUM(C11:E11)</f>
        <v>125</v>
      </c>
      <c r="G11" s="333">
        <f aca="true" t="shared" si="3" ref="G11:G12">SUM(C11+C11*5%)</f>
        <v>131.25</v>
      </c>
      <c r="H11" s="336"/>
      <c r="I11" s="337"/>
      <c r="J11" s="332">
        <f t="shared" si="0"/>
        <v>131.25</v>
      </c>
      <c r="K11" s="333">
        <f aca="true" t="shared" si="4" ref="K11:K12">SUM(G11+G11*5%)</f>
        <v>137.8125</v>
      </c>
      <c r="L11" s="336"/>
      <c r="M11" s="337"/>
      <c r="N11" s="332">
        <f t="shared" si="1"/>
        <v>137.8125</v>
      </c>
    </row>
    <row r="12" spans="1:14" ht="12.75">
      <c r="A12" s="40"/>
      <c r="B12" s="126" t="s">
        <v>55</v>
      </c>
      <c r="C12" s="335">
        <v>40</v>
      </c>
      <c r="D12" s="336"/>
      <c r="E12" s="337"/>
      <c r="F12" s="332">
        <f t="shared" si="2"/>
        <v>40</v>
      </c>
      <c r="G12" s="333">
        <f t="shared" si="3"/>
        <v>42</v>
      </c>
      <c r="H12" s="336"/>
      <c r="I12" s="337"/>
      <c r="J12" s="332">
        <f t="shared" si="0"/>
        <v>42</v>
      </c>
      <c r="K12" s="333">
        <f t="shared" si="4"/>
        <v>44.1</v>
      </c>
      <c r="L12" s="336"/>
      <c r="M12" s="337"/>
      <c r="N12" s="332">
        <f t="shared" si="1"/>
        <v>44.1</v>
      </c>
    </row>
    <row r="13" spans="1:14" ht="12.75">
      <c r="A13" s="40"/>
      <c r="B13" s="342" t="s">
        <v>56</v>
      </c>
      <c r="C13" s="343"/>
      <c r="D13" s="344"/>
      <c r="E13" s="345"/>
      <c r="F13" s="346"/>
      <c r="G13" s="339"/>
      <c r="H13" s="336"/>
      <c r="I13" s="337"/>
      <c r="J13" s="332">
        <f t="shared" si="0"/>
        <v>0</v>
      </c>
      <c r="K13" s="339"/>
      <c r="L13" s="336"/>
      <c r="M13" s="337"/>
      <c r="N13" s="332">
        <f t="shared" si="1"/>
        <v>0</v>
      </c>
    </row>
    <row r="14" spans="1:14" ht="12.75">
      <c r="A14" s="40">
        <v>511</v>
      </c>
      <c r="B14" s="126" t="s">
        <v>57</v>
      </c>
      <c r="C14" s="335">
        <v>41.561</v>
      </c>
      <c r="D14" s="336"/>
      <c r="E14" s="337"/>
      <c r="F14" s="332">
        <f>SUM(C14:E14)</f>
        <v>41.561</v>
      </c>
      <c r="G14" s="333">
        <f>SUM(C14+C14*5%)</f>
        <v>43.63905</v>
      </c>
      <c r="H14" s="336"/>
      <c r="I14" s="337"/>
      <c r="J14" s="332">
        <f t="shared" si="0"/>
        <v>43.63905</v>
      </c>
      <c r="K14" s="333">
        <f>SUM(G14+G14*5%)</f>
        <v>45.8210025</v>
      </c>
      <c r="L14" s="336"/>
      <c r="M14" s="337"/>
      <c r="N14" s="332">
        <f t="shared" si="1"/>
        <v>45.8210025</v>
      </c>
    </row>
    <row r="15" spans="1:14" ht="12.75">
      <c r="A15" s="40">
        <v>512</v>
      </c>
      <c r="B15" s="126" t="s">
        <v>58</v>
      </c>
      <c r="C15" s="335"/>
      <c r="D15" s="336"/>
      <c r="E15" s="337"/>
      <c r="F15" s="338"/>
      <c r="G15" s="339"/>
      <c r="H15" s="336"/>
      <c r="I15" s="337"/>
      <c r="J15" s="332">
        <f t="shared" si="0"/>
        <v>0</v>
      </c>
      <c r="K15" s="339"/>
      <c r="L15" s="336"/>
      <c r="M15" s="337"/>
      <c r="N15" s="332">
        <f t="shared" si="1"/>
        <v>0</v>
      </c>
    </row>
    <row r="16" spans="1:14" ht="12.75">
      <c r="A16" s="40">
        <v>513</v>
      </c>
      <c r="B16" s="126" t="s">
        <v>59</v>
      </c>
      <c r="C16" s="335"/>
      <c r="D16" s="336"/>
      <c r="E16" s="337"/>
      <c r="F16" s="338"/>
      <c r="G16" s="339"/>
      <c r="H16" s="336"/>
      <c r="I16" s="337"/>
      <c r="J16" s="332">
        <f t="shared" si="0"/>
        <v>0</v>
      </c>
      <c r="K16" s="339"/>
      <c r="L16" s="336"/>
      <c r="M16" s="337"/>
      <c r="N16" s="332">
        <f t="shared" si="1"/>
        <v>0</v>
      </c>
    </row>
    <row r="17" spans="1:14" ht="12.75">
      <c r="A17" s="40">
        <v>518</v>
      </c>
      <c r="B17" s="126" t="s">
        <v>60</v>
      </c>
      <c r="C17" s="335">
        <v>270</v>
      </c>
      <c r="D17" s="336"/>
      <c r="E17" s="337"/>
      <c r="F17" s="332">
        <f aca="true" t="shared" si="5" ref="F17:F20">SUM(C17:E17)</f>
        <v>270</v>
      </c>
      <c r="G17" s="333">
        <f>SUM(C17+C17*5%)</f>
        <v>283.5</v>
      </c>
      <c r="H17" s="336"/>
      <c r="I17" s="337"/>
      <c r="J17" s="332">
        <f t="shared" si="0"/>
        <v>283.5</v>
      </c>
      <c r="K17" s="333">
        <f>SUM(G17+G17*5%)</f>
        <v>297.675</v>
      </c>
      <c r="L17" s="336"/>
      <c r="M17" s="337"/>
      <c r="N17" s="332">
        <f t="shared" si="1"/>
        <v>297.675</v>
      </c>
    </row>
    <row r="18" spans="1:14" ht="12.75">
      <c r="A18" s="40">
        <v>521</v>
      </c>
      <c r="B18" s="126" t="s">
        <v>189</v>
      </c>
      <c r="C18" s="335"/>
      <c r="D18" s="336">
        <v>4271.05</v>
      </c>
      <c r="E18" s="337"/>
      <c r="F18" s="332">
        <f t="shared" si="5"/>
        <v>4271.05</v>
      </c>
      <c r="G18" s="339"/>
      <c r="H18" s="336">
        <v>4305.498</v>
      </c>
      <c r="I18" s="337"/>
      <c r="J18" s="332">
        <f t="shared" si="0"/>
        <v>4305.498</v>
      </c>
      <c r="K18" s="339"/>
      <c r="L18" s="336">
        <v>4434.66</v>
      </c>
      <c r="M18" s="337"/>
      <c r="N18" s="332">
        <f t="shared" si="1"/>
        <v>4434.66</v>
      </c>
    </row>
    <row r="19" spans="1:14" ht="12.75">
      <c r="A19" s="40">
        <v>524</v>
      </c>
      <c r="B19" s="126" t="s">
        <v>190</v>
      </c>
      <c r="C19" s="335"/>
      <c r="D19" s="336">
        <v>1571.2</v>
      </c>
      <c r="E19" s="337"/>
      <c r="F19" s="332">
        <f t="shared" si="5"/>
        <v>1571.2</v>
      </c>
      <c r="G19" s="339"/>
      <c r="H19" s="336">
        <v>1454.76</v>
      </c>
      <c r="I19" s="337"/>
      <c r="J19" s="332">
        <f t="shared" si="0"/>
        <v>1454.76</v>
      </c>
      <c r="K19" s="339"/>
      <c r="L19" s="336">
        <v>1507.798</v>
      </c>
      <c r="M19" s="337"/>
      <c r="N19" s="332">
        <f t="shared" si="1"/>
        <v>1507.798</v>
      </c>
    </row>
    <row r="20" spans="1:14" ht="12.75">
      <c r="A20" s="40">
        <v>524</v>
      </c>
      <c r="B20" s="126" t="s">
        <v>191</v>
      </c>
      <c r="C20" s="335"/>
      <c r="D20" s="336">
        <v>51</v>
      </c>
      <c r="E20" s="337"/>
      <c r="F20" s="332">
        <f t="shared" si="5"/>
        <v>51</v>
      </c>
      <c r="G20" s="339"/>
      <c r="H20" s="336"/>
      <c r="I20" s="337"/>
      <c r="J20" s="332">
        <f t="shared" si="0"/>
        <v>0</v>
      </c>
      <c r="K20" s="339"/>
      <c r="L20" s="336"/>
      <c r="M20" s="337"/>
      <c r="N20" s="332">
        <f t="shared" si="1"/>
        <v>0</v>
      </c>
    </row>
    <row r="21" spans="1:14" ht="12.75">
      <c r="A21" s="40">
        <v>525</v>
      </c>
      <c r="B21" s="126" t="s">
        <v>63</v>
      </c>
      <c r="C21" s="335"/>
      <c r="D21" s="336"/>
      <c r="E21" s="337"/>
      <c r="F21" s="338"/>
      <c r="G21" s="339"/>
      <c r="H21" s="336"/>
      <c r="I21" s="337"/>
      <c r="J21" s="332">
        <f t="shared" si="0"/>
        <v>0</v>
      </c>
      <c r="K21" s="339"/>
      <c r="L21" s="336"/>
      <c r="M21" s="337"/>
      <c r="N21" s="332">
        <f t="shared" si="1"/>
        <v>0</v>
      </c>
    </row>
    <row r="22" spans="1:14" ht="12.75">
      <c r="A22" s="40">
        <v>527</v>
      </c>
      <c r="B22" s="126" t="s">
        <v>192</v>
      </c>
      <c r="C22" s="335"/>
      <c r="D22" s="336">
        <v>86.62</v>
      </c>
      <c r="E22" s="337">
        <v>0</v>
      </c>
      <c r="F22" s="332">
        <f>SUM(C22:E22)</f>
        <v>86.62</v>
      </c>
      <c r="G22" s="339"/>
      <c r="H22" s="336">
        <v>86.11</v>
      </c>
      <c r="I22" s="337"/>
      <c r="J22" s="332">
        <f t="shared" si="0"/>
        <v>86.11</v>
      </c>
      <c r="K22" s="339"/>
      <c r="L22" s="336">
        <v>88.693</v>
      </c>
      <c r="M22" s="337"/>
      <c r="N22" s="332">
        <f t="shared" si="1"/>
        <v>88.693</v>
      </c>
    </row>
    <row r="23" spans="1:14" ht="12.75">
      <c r="A23" s="40">
        <v>527</v>
      </c>
      <c r="B23" s="126" t="s">
        <v>193</v>
      </c>
      <c r="C23" s="335"/>
      <c r="D23" s="336"/>
      <c r="E23" s="337">
        <v>0</v>
      </c>
      <c r="F23" s="338"/>
      <c r="G23" s="339"/>
      <c r="H23" s="336"/>
      <c r="I23" s="337"/>
      <c r="J23" s="332">
        <f t="shared" si="0"/>
        <v>0</v>
      </c>
      <c r="K23" s="339"/>
      <c r="L23" s="336"/>
      <c r="M23" s="337"/>
      <c r="N23" s="332">
        <f t="shared" si="1"/>
        <v>0</v>
      </c>
    </row>
    <row r="24" spans="1:14" ht="12.75">
      <c r="A24" s="40">
        <v>528</v>
      </c>
      <c r="B24" s="126" t="s">
        <v>65</v>
      </c>
      <c r="C24" s="335"/>
      <c r="D24" s="336"/>
      <c r="E24" s="337"/>
      <c r="F24" s="338"/>
      <c r="G24" s="339"/>
      <c r="H24" s="336"/>
      <c r="I24" s="337"/>
      <c r="J24" s="332">
        <f t="shared" si="0"/>
        <v>0</v>
      </c>
      <c r="K24" s="339"/>
      <c r="L24" s="336"/>
      <c r="M24" s="337"/>
      <c r="N24" s="332">
        <f t="shared" si="1"/>
        <v>0</v>
      </c>
    </row>
    <row r="25" spans="1:14" ht="12.75">
      <c r="A25" s="40">
        <v>531</v>
      </c>
      <c r="B25" s="126" t="s">
        <v>194</v>
      </c>
      <c r="C25" s="335"/>
      <c r="D25" s="336"/>
      <c r="E25" s="337"/>
      <c r="F25" s="338"/>
      <c r="G25" s="339"/>
      <c r="H25" s="336"/>
      <c r="I25" s="337"/>
      <c r="J25" s="332">
        <f t="shared" si="0"/>
        <v>0</v>
      </c>
      <c r="K25" s="339"/>
      <c r="L25" s="336"/>
      <c r="M25" s="337"/>
      <c r="N25" s="332">
        <f t="shared" si="1"/>
        <v>0</v>
      </c>
    </row>
    <row r="26" spans="1:14" ht="12.75">
      <c r="A26" s="40">
        <v>538</v>
      </c>
      <c r="B26" s="126" t="s">
        <v>195</v>
      </c>
      <c r="C26" s="335"/>
      <c r="D26" s="336"/>
      <c r="E26" s="337"/>
      <c r="F26" s="338"/>
      <c r="G26" s="339"/>
      <c r="H26" s="336"/>
      <c r="I26" s="337"/>
      <c r="J26" s="332">
        <f t="shared" si="0"/>
        <v>0</v>
      </c>
      <c r="K26" s="339"/>
      <c r="L26" s="336"/>
      <c r="M26" s="337"/>
      <c r="N26" s="332">
        <f t="shared" si="1"/>
        <v>0</v>
      </c>
    </row>
    <row r="27" spans="1:14" ht="12.75">
      <c r="A27" s="40">
        <v>544</v>
      </c>
      <c r="B27" s="126" t="s">
        <v>68</v>
      </c>
      <c r="C27" s="335"/>
      <c r="D27" s="336"/>
      <c r="E27" s="337"/>
      <c r="F27" s="338"/>
      <c r="G27" s="339"/>
      <c r="H27" s="336"/>
      <c r="I27" s="337"/>
      <c r="J27" s="338">
        <f t="shared" si="0"/>
        <v>0</v>
      </c>
      <c r="K27" s="339"/>
      <c r="L27" s="336"/>
      <c r="M27" s="337"/>
      <c r="N27" s="338">
        <f t="shared" si="1"/>
        <v>0</v>
      </c>
    </row>
    <row r="28" spans="1:14" ht="12.75">
      <c r="A28" s="40">
        <v>549</v>
      </c>
      <c r="B28" s="126" t="s">
        <v>196</v>
      </c>
      <c r="C28" s="335"/>
      <c r="D28" s="336"/>
      <c r="E28" s="337"/>
      <c r="F28" s="338"/>
      <c r="G28" s="339"/>
      <c r="H28" s="336"/>
      <c r="I28" s="337"/>
      <c r="J28" s="332">
        <f t="shared" si="0"/>
        <v>0</v>
      </c>
      <c r="K28" s="339"/>
      <c r="L28" s="336"/>
      <c r="M28" s="337"/>
      <c r="N28" s="332">
        <f t="shared" si="1"/>
        <v>0</v>
      </c>
    </row>
    <row r="29" spans="1:14" ht="12.75">
      <c r="A29" s="40">
        <v>551</v>
      </c>
      <c r="B29" s="126" t="s">
        <v>197</v>
      </c>
      <c r="C29" s="335"/>
      <c r="D29" s="336"/>
      <c r="E29" s="337"/>
      <c r="F29" s="338"/>
      <c r="G29" s="339"/>
      <c r="H29" s="336"/>
      <c r="I29" s="337"/>
      <c r="J29" s="332">
        <f t="shared" si="0"/>
        <v>0</v>
      </c>
      <c r="K29" s="339"/>
      <c r="L29" s="336"/>
      <c r="M29" s="337"/>
      <c r="N29" s="332">
        <f t="shared" si="1"/>
        <v>0</v>
      </c>
    </row>
    <row r="30" spans="1:14" ht="12.75">
      <c r="A30" s="347">
        <v>551</v>
      </c>
      <c r="B30" s="342" t="s">
        <v>198</v>
      </c>
      <c r="C30" s="343">
        <v>11.904</v>
      </c>
      <c r="D30" s="344"/>
      <c r="E30" s="345"/>
      <c r="F30" s="332">
        <f>SUM(C30:E30)</f>
        <v>11.904</v>
      </c>
      <c r="G30" s="339">
        <v>11.9</v>
      </c>
      <c r="H30" s="336"/>
      <c r="I30" s="337"/>
      <c r="J30" s="332">
        <f t="shared" si="0"/>
        <v>11.9</v>
      </c>
      <c r="K30" s="339">
        <v>11.9</v>
      </c>
      <c r="L30" s="336"/>
      <c r="M30" s="337"/>
      <c r="N30" s="332">
        <f t="shared" si="1"/>
        <v>11.9</v>
      </c>
    </row>
    <row r="31" spans="1:14" ht="12.75">
      <c r="A31" s="40">
        <v>551</v>
      </c>
      <c r="B31" s="126" t="s">
        <v>199</v>
      </c>
      <c r="C31" s="335"/>
      <c r="D31" s="336"/>
      <c r="E31" s="337"/>
      <c r="F31" s="338"/>
      <c r="G31" s="339"/>
      <c r="H31" s="336"/>
      <c r="I31" s="337"/>
      <c r="J31" s="332">
        <f t="shared" si="0"/>
        <v>0</v>
      </c>
      <c r="K31" s="339"/>
      <c r="L31" s="336"/>
      <c r="M31" s="337"/>
      <c r="N31" s="332">
        <f t="shared" si="1"/>
        <v>0</v>
      </c>
    </row>
    <row r="32" spans="1:14" ht="12.75">
      <c r="A32" s="40">
        <v>551</v>
      </c>
      <c r="B32" s="126" t="s">
        <v>200</v>
      </c>
      <c r="C32" s="335"/>
      <c r="D32" s="336"/>
      <c r="E32" s="337"/>
      <c r="F32" s="338"/>
      <c r="G32" s="339"/>
      <c r="H32" s="336"/>
      <c r="I32" s="337"/>
      <c r="J32" s="332">
        <f t="shared" si="0"/>
        <v>0</v>
      </c>
      <c r="K32" s="339"/>
      <c r="L32" s="336"/>
      <c r="M32" s="337"/>
      <c r="N32" s="332">
        <f t="shared" si="1"/>
        <v>0</v>
      </c>
    </row>
    <row r="33" spans="1:14" ht="12.75">
      <c r="A33" s="347">
        <v>551</v>
      </c>
      <c r="B33" s="342" t="s">
        <v>201</v>
      </c>
      <c r="C33" s="343">
        <v>10.068</v>
      </c>
      <c r="D33" s="344"/>
      <c r="E33" s="345"/>
      <c r="F33" s="332">
        <f>SUM(C33:E33)</f>
        <v>10.068</v>
      </c>
      <c r="G33" s="333">
        <v>10.07</v>
      </c>
      <c r="H33" s="336"/>
      <c r="I33" s="337"/>
      <c r="J33" s="332">
        <f t="shared" si="0"/>
        <v>10.07</v>
      </c>
      <c r="K33" s="339">
        <v>10.068</v>
      </c>
      <c r="L33" s="336"/>
      <c r="M33" s="337"/>
      <c r="N33" s="332">
        <f t="shared" si="1"/>
        <v>10.068</v>
      </c>
    </row>
    <row r="34" spans="1:14" ht="12.75">
      <c r="A34" s="40">
        <v>551</v>
      </c>
      <c r="B34" s="126" t="s">
        <v>202</v>
      </c>
      <c r="C34" s="335"/>
      <c r="D34" s="336"/>
      <c r="E34" s="337"/>
      <c r="F34" s="338"/>
      <c r="G34" s="339"/>
      <c r="H34" s="336"/>
      <c r="I34" s="337"/>
      <c r="J34" s="332">
        <f t="shared" si="0"/>
        <v>0</v>
      </c>
      <c r="K34" s="339"/>
      <c r="L34" s="336"/>
      <c r="M34" s="337"/>
      <c r="N34" s="332">
        <f t="shared" si="1"/>
        <v>0</v>
      </c>
    </row>
    <row r="35" spans="1:14" ht="12.75">
      <c r="A35" s="40">
        <v>551</v>
      </c>
      <c r="B35" s="126" t="s">
        <v>203</v>
      </c>
      <c r="C35" s="335"/>
      <c r="D35" s="336"/>
      <c r="E35" s="337"/>
      <c r="F35" s="338"/>
      <c r="G35" s="339"/>
      <c r="H35" s="336"/>
      <c r="I35" s="337"/>
      <c r="J35" s="338">
        <f t="shared" si="0"/>
        <v>0</v>
      </c>
      <c r="K35" s="339"/>
      <c r="L35" s="336"/>
      <c r="M35" s="337"/>
      <c r="N35" s="338">
        <f t="shared" si="1"/>
        <v>0</v>
      </c>
    </row>
    <row r="36" spans="1:14" ht="14.25" customHeight="1">
      <c r="A36" s="24">
        <v>558</v>
      </c>
      <c r="B36" s="348" t="s">
        <v>204</v>
      </c>
      <c r="C36" s="349"/>
      <c r="D36" s="350"/>
      <c r="E36" s="351"/>
      <c r="F36" s="352"/>
      <c r="G36" s="333"/>
      <c r="H36" s="353"/>
      <c r="I36" s="354"/>
      <c r="J36" s="338">
        <f t="shared" si="0"/>
        <v>0</v>
      </c>
      <c r="K36" s="333"/>
      <c r="L36" s="353"/>
      <c r="M36" s="354"/>
      <c r="N36" s="338">
        <f t="shared" si="1"/>
        <v>0</v>
      </c>
    </row>
    <row r="37" spans="1:14" ht="12.75">
      <c r="A37" s="24">
        <v>563</v>
      </c>
      <c r="B37" s="134" t="s">
        <v>205</v>
      </c>
      <c r="C37" s="355"/>
      <c r="D37" s="353"/>
      <c r="E37" s="354"/>
      <c r="F37" s="356"/>
      <c r="G37" s="333"/>
      <c r="H37" s="353"/>
      <c r="I37" s="354"/>
      <c r="J37" s="332">
        <f t="shared" si="0"/>
        <v>0</v>
      </c>
      <c r="K37" s="333"/>
      <c r="L37" s="353"/>
      <c r="M37" s="354"/>
      <c r="N37" s="332">
        <f t="shared" si="1"/>
        <v>0</v>
      </c>
    </row>
    <row r="38" spans="1:14" ht="12.75">
      <c r="A38" s="357" t="s">
        <v>19</v>
      </c>
      <c r="B38" s="358" t="s">
        <v>206</v>
      </c>
      <c r="C38" s="359">
        <f>SUM(C7+C8+C9+C14+C15+C16+C17+C18+C19+C20+C21+C22+C23+C24+C25+C26+C28+C30+C31+C32+C33+C34+C35+C37+C36+C27+C29)</f>
        <v>616.384</v>
      </c>
      <c r="D38" s="359">
        <f>SUM(D7+D8+D9+D14+D15+D16+D17+D18+D19+D20+D21+D22+D23+D24+D25+D26+D28+D30+D31+D32+D33+D34+D35+D37+D36+D27+D29)</f>
        <v>6309.0199999999995</v>
      </c>
      <c r="E38" s="360">
        <f>SUM(E7+E8+E9+E14+E15+E16+E17+E18+E19+E20+E21+E22+E23+E24+E25+E26+E28+E30+E31+E32+E33+E34+E35+E37+E36+E27+E29)</f>
        <v>0</v>
      </c>
      <c r="F38" s="361">
        <f>SUM(F7+F8+F9+F14+F15+F16+F17+F18+F19+F20+F21+F22+F23+F24+F25+F26+F28+F30+F31+F32+F33+F34+F35+F37+F36+F27+F29)</f>
        <v>6925.404</v>
      </c>
      <c r="G38" s="362">
        <f>SUM(G7+G8+G9+G14+G15+G16+G17+G18+G19+G20+G21+G22+G23+G24+G25+G26+G28+G30+G31+G32+G33+G34+G35+G37+G36+G27+G29)</f>
        <v>646.1026</v>
      </c>
      <c r="H38" s="362">
        <f>SUM(H7+H8+H9+H14+H15+H16+H17+H18+H19+H20+H21+H22+H23+H24+H25+H26+H28+H30+H31+H32+H33+H34+H35+H37+H36+H27+H29)</f>
        <v>6190.527999999999</v>
      </c>
      <c r="I38" s="363">
        <f>SUM(I7+I8+I9+I14+I15+I16+I17+I18+I19+I20+I21+I22+I23+I24+I25+I26+I28+I30+I31+I32+I33+I34+I35+I37+I36+I27+I29)</f>
        <v>0</v>
      </c>
      <c r="J38" s="364">
        <f>SUM(J7+J8+J9+J14+J15+J16+J17+J18+J19+J20+J21+J22+J23+J24+J25+J26+J28+J30+J31+J32+J33+J34+J35+J37+J36+J27+J29)</f>
        <v>6836.630599999999</v>
      </c>
      <c r="K38" s="365">
        <f>SUM(K7+K8+K9+K14+K15+K16+K17+K18+K19+K20+K21+K22+K23+K24+K25+K26+K28+K30+K31+K32+K33+K34+K35+K37+K36+K27+K29)</f>
        <v>677.30723</v>
      </c>
      <c r="L38" s="365">
        <f>SUM(L7+L8+L9+L14+L15+L16+L17+L18+L19+L20+L21+L22+L23+L24+L25+L26+L28+L30+L31+L32+L33+L34+L35+L37+L36+L27+L29)</f>
        <v>6385.951</v>
      </c>
      <c r="M38" s="366">
        <f>SUM(M7+M8+M9+M14+M15+M16+M17+M18+M19+M20+M21+M22+M23+M24+M25+M26+M28+M30+M31+M32+M33+M34+M35+M37+M36+M27+M29)</f>
        <v>0</v>
      </c>
      <c r="N38" s="367">
        <f>SUM(N7+N8+N9+N14+N15+N16+N17+N18+N19+N20+N21+N22+N23+N24+N25+N26+N28+N30+N31+N32+N33+N34+N35+N37+N36+N27+N29)</f>
        <v>7063.2582299999995</v>
      </c>
    </row>
    <row r="39" spans="1:14" ht="12.75">
      <c r="A39" s="368" t="s">
        <v>207</v>
      </c>
      <c r="B39" s="369"/>
      <c r="C39" s="370"/>
      <c r="D39" s="371"/>
      <c r="E39" s="372"/>
      <c r="F39" s="373"/>
      <c r="G39" s="374"/>
      <c r="H39" s="330"/>
      <c r="I39" s="331"/>
      <c r="J39" s="332"/>
      <c r="K39" s="374"/>
      <c r="L39" s="330"/>
      <c r="M39" s="330"/>
      <c r="N39" s="332"/>
    </row>
    <row r="40" spans="1:14" ht="12.75">
      <c r="A40" s="120">
        <v>601</v>
      </c>
      <c r="B40" s="121" t="s">
        <v>208</v>
      </c>
      <c r="C40" s="329"/>
      <c r="D40" s="330"/>
      <c r="E40" s="331"/>
      <c r="F40" s="332"/>
      <c r="G40" s="339"/>
      <c r="H40" s="336"/>
      <c r="I40" s="337"/>
      <c r="J40" s="338">
        <f aca="true" t="shared" si="6" ref="J40:J54">SUM(G40:I40)</f>
        <v>0</v>
      </c>
      <c r="K40" s="339"/>
      <c r="L40" s="336"/>
      <c r="M40" s="336"/>
      <c r="N40" s="338">
        <f aca="true" t="shared" si="7" ref="N40:N54">SUM(K40:M40)</f>
        <v>0</v>
      </c>
    </row>
    <row r="41" spans="1:14" ht="12.75">
      <c r="A41" s="40">
        <v>602</v>
      </c>
      <c r="B41" s="126" t="s">
        <v>209</v>
      </c>
      <c r="C41" s="335"/>
      <c r="D41" s="336"/>
      <c r="E41" s="337"/>
      <c r="F41" s="338"/>
      <c r="G41" s="339"/>
      <c r="H41" s="336"/>
      <c r="I41" s="337"/>
      <c r="J41" s="338">
        <f t="shared" si="6"/>
        <v>0</v>
      </c>
      <c r="K41" s="339"/>
      <c r="L41" s="336"/>
      <c r="M41" s="336"/>
      <c r="N41" s="338">
        <f t="shared" si="7"/>
        <v>0</v>
      </c>
    </row>
    <row r="42" spans="1:14" ht="12.75">
      <c r="A42" s="347">
        <v>603</v>
      </c>
      <c r="B42" s="342" t="s">
        <v>210</v>
      </c>
      <c r="C42" s="343"/>
      <c r="D42" s="344"/>
      <c r="E42" s="345"/>
      <c r="F42" s="346"/>
      <c r="G42" s="339"/>
      <c r="H42" s="336"/>
      <c r="I42" s="337"/>
      <c r="J42" s="338">
        <f t="shared" si="6"/>
        <v>0</v>
      </c>
      <c r="K42" s="339"/>
      <c r="L42" s="336"/>
      <c r="M42" s="336"/>
      <c r="N42" s="338">
        <f t="shared" si="7"/>
        <v>0</v>
      </c>
    </row>
    <row r="43" spans="1:14" ht="12.75">
      <c r="A43" s="347">
        <v>609</v>
      </c>
      <c r="B43" s="342" t="s">
        <v>211</v>
      </c>
      <c r="C43" s="343">
        <v>20.79</v>
      </c>
      <c r="D43" s="344"/>
      <c r="E43" s="345"/>
      <c r="F43" s="346">
        <v>20.79</v>
      </c>
      <c r="G43" s="333">
        <v>20.79</v>
      </c>
      <c r="H43" s="336"/>
      <c r="I43" s="337"/>
      <c r="J43" s="338">
        <f t="shared" si="6"/>
        <v>20.79</v>
      </c>
      <c r="K43" s="339">
        <v>20.79</v>
      </c>
      <c r="L43" s="336"/>
      <c r="M43" s="336"/>
      <c r="N43" s="338">
        <f t="shared" si="7"/>
        <v>20.79</v>
      </c>
    </row>
    <row r="44" spans="1:14" ht="12.75">
      <c r="A44" s="40">
        <v>609</v>
      </c>
      <c r="B44" s="126" t="s">
        <v>212</v>
      </c>
      <c r="C44" s="335"/>
      <c r="D44" s="336"/>
      <c r="E44" s="337"/>
      <c r="F44" s="338"/>
      <c r="G44" s="339"/>
      <c r="H44" s="336"/>
      <c r="I44" s="337"/>
      <c r="J44" s="338">
        <f t="shared" si="6"/>
        <v>0</v>
      </c>
      <c r="K44" s="339"/>
      <c r="L44" s="336"/>
      <c r="M44" s="336"/>
      <c r="N44" s="338">
        <f t="shared" si="7"/>
        <v>0</v>
      </c>
    </row>
    <row r="45" spans="1:14" ht="12.75">
      <c r="A45" s="40">
        <v>641</v>
      </c>
      <c r="B45" s="126" t="s">
        <v>81</v>
      </c>
      <c r="C45" s="335"/>
      <c r="D45" s="336"/>
      <c r="E45" s="337"/>
      <c r="F45" s="338"/>
      <c r="G45" s="339"/>
      <c r="H45" s="336"/>
      <c r="I45" s="337"/>
      <c r="J45" s="338">
        <f t="shared" si="6"/>
        <v>0</v>
      </c>
      <c r="K45" s="339"/>
      <c r="L45" s="336"/>
      <c r="M45" s="336"/>
      <c r="N45" s="338">
        <f t="shared" si="7"/>
        <v>0</v>
      </c>
    </row>
    <row r="46" spans="1:14" ht="12.75">
      <c r="A46" s="40">
        <v>643</v>
      </c>
      <c r="B46" s="126" t="s">
        <v>82</v>
      </c>
      <c r="C46" s="335"/>
      <c r="D46" s="336"/>
      <c r="E46" s="337"/>
      <c r="F46" s="338"/>
      <c r="G46" s="339"/>
      <c r="H46" s="336"/>
      <c r="I46" s="337"/>
      <c r="J46" s="338">
        <f t="shared" si="6"/>
        <v>0</v>
      </c>
      <c r="K46" s="339"/>
      <c r="L46" s="336"/>
      <c r="M46" s="336"/>
      <c r="N46" s="338">
        <f t="shared" si="7"/>
        <v>0</v>
      </c>
    </row>
    <row r="47" spans="1:14" ht="12.75">
      <c r="A47" s="40">
        <v>644</v>
      </c>
      <c r="B47" s="126" t="s">
        <v>213</v>
      </c>
      <c r="C47" s="335"/>
      <c r="D47" s="336"/>
      <c r="E47" s="337"/>
      <c r="F47" s="338"/>
      <c r="G47" s="339"/>
      <c r="H47" s="336"/>
      <c r="I47" s="337"/>
      <c r="J47" s="338">
        <f t="shared" si="6"/>
        <v>0</v>
      </c>
      <c r="K47" s="339"/>
      <c r="L47" s="336"/>
      <c r="M47" s="336"/>
      <c r="N47" s="338">
        <f t="shared" si="7"/>
        <v>0</v>
      </c>
    </row>
    <row r="48" spans="1:14" ht="12.75">
      <c r="A48" s="40">
        <v>646</v>
      </c>
      <c r="B48" s="126" t="s">
        <v>84</v>
      </c>
      <c r="C48" s="335"/>
      <c r="D48" s="336"/>
      <c r="E48" s="337"/>
      <c r="F48" s="338"/>
      <c r="G48" s="339"/>
      <c r="H48" s="336"/>
      <c r="I48" s="337"/>
      <c r="J48" s="338">
        <f t="shared" si="6"/>
        <v>0</v>
      </c>
      <c r="K48" s="339"/>
      <c r="L48" s="336"/>
      <c r="M48" s="336"/>
      <c r="N48" s="338">
        <f t="shared" si="7"/>
        <v>0</v>
      </c>
    </row>
    <row r="49" spans="1:14" ht="12.75">
      <c r="A49" s="40">
        <v>648</v>
      </c>
      <c r="B49" s="342" t="s">
        <v>85</v>
      </c>
      <c r="C49" s="343"/>
      <c r="D49" s="344"/>
      <c r="E49" s="345"/>
      <c r="F49" s="346"/>
      <c r="G49" s="339"/>
      <c r="H49" s="336"/>
      <c r="I49" s="337"/>
      <c r="J49" s="338">
        <f t="shared" si="6"/>
        <v>0</v>
      </c>
      <c r="K49" s="339"/>
      <c r="L49" s="336"/>
      <c r="M49" s="336"/>
      <c r="N49" s="338">
        <f t="shared" si="7"/>
        <v>0</v>
      </c>
    </row>
    <row r="50" spans="1:14" ht="12.75">
      <c r="A50" s="40">
        <v>649</v>
      </c>
      <c r="B50" s="126" t="s">
        <v>86</v>
      </c>
      <c r="C50" s="335"/>
      <c r="D50" s="336"/>
      <c r="E50" s="337"/>
      <c r="F50" s="338"/>
      <c r="G50" s="339"/>
      <c r="H50" s="336"/>
      <c r="I50" s="337"/>
      <c r="J50" s="338">
        <f t="shared" si="6"/>
        <v>0</v>
      </c>
      <c r="K50" s="339"/>
      <c r="L50" s="336"/>
      <c r="M50" s="336"/>
      <c r="N50" s="338">
        <f t="shared" si="7"/>
        <v>0</v>
      </c>
    </row>
    <row r="51" spans="1:14" ht="12.75">
      <c r="A51" s="375">
        <v>662</v>
      </c>
      <c r="B51" s="126" t="s">
        <v>214</v>
      </c>
      <c r="C51" s="335">
        <v>0.8</v>
      </c>
      <c r="D51" s="336"/>
      <c r="E51" s="337"/>
      <c r="F51" s="338">
        <v>0.8</v>
      </c>
      <c r="G51" s="333">
        <v>0.78</v>
      </c>
      <c r="H51" s="336"/>
      <c r="I51" s="337"/>
      <c r="J51" s="338">
        <f t="shared" si="6"/>
        <v>0.78</v>
      </c>
      <c r="K51" s="339">
        <v>0.759</v>
      </c>
      <c r="L51" s="336"/>
      <c r="M51" s="336"/>
      <c r="N51" s="338">
        <f t="shared" si="7"/>
        <v>0.759</v>
      </c>
    </row>
    <row r="52" spans="1:14" ht="12.75">
      <c r="A52" s="40">
        <v>663</v>
      </c>
      <c r="B52" s="126" t="s">
        <v>215</v>
      </c>
      <c r="C52" s="335"/>
      <c r="D52" s="336"/>
      <c r="E52" s="337"/>
      <c r="F52" s="338"/>
      <c r="G52" s="339"/>
      <c r="H52" s="336"/>
      <c r="I52" s="337"/>
      <c r="J52" s="338">
        <f t="shared" si="6"/>
        <v>0</v>
      </c>
      <c r="K52" s="339"/>
      <c r="L52" s="336"/>
      <c r="M52" s="336"/>
      <c r="N52" s="338">
        <f t="shared" si="7"/>
        <v>0</v>
      </c>
    </row>
    <row r="53" spans="1:14" ht="12.75">
      <c r="A53" s="40">
        <v>672</v>
      </c>
      <c r="B53" s="376" t="s">
        <v>216</v>
      </c>
      <c r="C53" s="377"/>
      <c r="D53" s="378">
        <v>594.1</v>
      </c>
      <c r="E53" s="379"/>
      <c r="F53" s="380">
        <v>594.1</v>
      </c>
      <c r="G53" s="339"/>
      <c r="H53" s="336">
        <v>304.16</v>
      </c>
      <c r="I53" s="337"/>
      <c r="J53" s="338">
        <f t="shared" si="6"/>
        <v>304.16</v>
      </c>
      <c r="K53" s="339"/>
      <c r="L53" s="336">
        <v>320</v>
      </c>
      <c r="M53" s="336"/>
      <c r="N53" s="338">
        <f t="shared" si="7"/>
        <v>320</v>
      </c>
    </row>
    <row r="54" spans="1:14" ht="13.5" customHeight="1">
      <c r="A54" s="381">
        <v>672</v>
      </c>
      <c r="B54" s="382" t="s">
        <v>217</v>
      </c>
      <c r="C54" s="383">
        <v>594.794</v>
      </c>
      <c r="D54" s="384">
        <v>5714.917</v>
      </c>
      <c r="E54" s="385"/>
      <c r="F54" s="386">
        <f>SUM(C54:E54)</f>
        <v>6309.711</v>
      </c>
      <c r="G54" s="333">
        <f>SUM(C54+C54*5%)</f>
        <v>624.5337</v>
      </c>
      <c r="H54" s="353">
        <v>5886.364</v>
      </c>
      <c r="I54" s="354"/>
      <c r="J54" s="356">
        <f t="shared" si="6"/>
        <v>6510.8976999999995</v>
      </c>
      <c r="K54" s="333">
        <f>SUM(G54+G54*5%)</f>
        <v>655.7603849999999</v>
      </c>
      <c r="L54" s="353">
        <v>6065.953</v>
      </c>
      <c r="M54" s="353"/>
      <c r="N54" s="356">
        <f t="shared" si="7"/>
        <v>6721.713385</v>
      </c>
    </row>
    <row r="55" spans="1:14" ht="12.75">
      <c r="A55" s="387" t="s">
        <v>19</v>
      </c>
      <c r="B55" s="388" t="s">
        <v>218</v>
      </c>
      <c r="C55" s="389">
        <f>SUM(C40:C54)</f>
        <v>616.3839999999999</v>
      </c>
      <c r="D55" s="390">
        <f>SUM(D40:D54)</f>
        <v>6309.017000000001</v>
      </c>
      <c r="E55" s="359">
        <f>SUM(E40:E54)</f>
        <v>0</v>
      </c>
      <c r="F55" s="361">
        <f>SUM(F40:F54)</f>
        <v>6925.401</v>
      </c>
      <c r="G55" s="362">
        <f>SUM(G40:G54)</f>
        <v>646.1036999999999</v>
      </c>
      <c r="H55" s="391">
        <f>SUM(H40:H54)</f>
        <v>6190.523999999999</v>
      </c>
      <c r="I55" s="392">
        <f>SUM(I40:I54)</f>
        <v>0</v>
      </c>
      <c r="J55" s="364">
        <f>SUM(J40:J54)</f>
        <v>6836.627699999999</v>
      </c>
      <c r="K55" s="365">
        <f>SUM(K40:K54)</f>
        <v>677.3093849999999</v>
      </c>
      <c r="L55" s="393">
        <f>SUM(L40:L54)</f>
        <v>6385.953</v>
      </c>
      <c r="M55" s="393">
        <f>SUM(M40:M54)</f>
        <v>0</v>
      </c>
      <c r="N55" s="367">
        <f>SUM(N40:N54)</f>
        <v>7063.262385</v>
      </c>
    </row>
    <row r="56" spans="1:14" ht="15">
      <c r="A56" s="394"/>
      <c r="B56" s="395" t="s">
        <v>219</v>
      </c>
      <c r="C56" s="396">
        <f>SUM(C55-C38)</f>
        <v>0</v>
      </c>
      <c r="D56" s="397">
        <f>SUM(D55-D38)</f>
        <v>-0.002999999998792191</v>
      </c>
      <c r="E56" s="397">
        <f>SUM(E55-E38)</f>
        <v>0</v>
      </c>
      <c r="F56" s="398">
        <f>SUM(F55-F38)</f>
        <v>-0.0030000000006111804</v>
      </c>
      <c r="G56" s="399">
        <f>SUM(G55-G38)</f>
        <v>0.0010999999998375642</v>
      </c>
      <c r="H56" s="397">
        <f>SUM(H55-H38)</f>
        <v>-0.0039999999999054126</v>
      </c>
      <c r="I56" s="400">
        <f>SUM(I55-I38)</f>
        <v>0</v>
      </c>
      <c r="J56" s="398">
        <f>SUM(J55-J38)</f>
        <v>-0.002899999999499414</v>
      </c>
      <c r="K56" s="399">
        <f>SUM(K55-K38)</f>
        <v>0.0021549999999024294</v>
      </c>
      <c r="L56" s="397">
        <f>SUM(L55-L38)</f>
        <v>0.0020000000004074536</v>
      </c>
      <c r="M56" s="397">
        <f>SUM(M55-M38)</f>
        <v>0</v>
      </c>
      <c r="N56" s="398">
        <f>SUM(N55-N38)</f>
        <v>0.004155000000537257</v>
      </c>
    </row>
    <row r="57" spans="1:10" ht="9.75" customHeight="1">
      <c r="A57" s="401"/>
      <c r="B57" s="111"/>
      <c r="C57" s="111"/>
      <c r="D57" s="111"/>
      <c r="E57" s="111"/>
      <c r="F57" s="111"/>
      <c r="G57" s="79"/>
      <c r="H57" s="401"/>
      <c r="I57" s="401"/>
      <c r="J57" s="401"/>
    </row>
    <row r="58" spans="1:14" ht="15">
      <c r="A58" s="401"/>
      <c r="B58" s="111" t="s">
        <v>220</v>
      </c>
      <c r="C58" s="402"/>
      <c r="D58" s="403"/>
      <c r="E58" s="403"/>
      <c r="F58" s="404"/>
      <c r="G58" s="405"/>
      <c r="H58" s="406"/>
      <c r="I58" s="406"/>
      <c r="J58" s="407"/>
      <c r="K58" s="408"/>
      <c r="L58" s="406"/>
      <c r="M58" s="406"/>
      <c r="N58" s="407"/>
    </row>
    <row r="59" spans="1:14" ht="8.25" customHeight="1">
      <c r="A59" s="401"/>
      <c r="B59" s="111"/>
      <c r="C59" s="409"/>
      <c r="D59" s="409"/>
      <c r="E59" s="409"/>
      <c r="F59" s="409"/>
      <c r="G59" s="410"/>
      <c r="H59" s="411"/>
      <c r="I59" s="411"/>
      <c r="J59" s="411"/>
      <c r="K59" s="411"/>
      <c r="L59" s="411"/>
      <c r="M59" s="411"/>
      <c r="N59" s="411"/>
    </row>
    <row r="60" spans="1:14" ht="15">
      <c r="A60" s="401"/>
      <c r="B60" s="111" t="s">
        <v>221</v>
      </c>
      <c r="C60" s="402">
        <v>10.068</v>
      </c>
      <c r="D60" s="403"/>
      <c r="E60" s="403"/>
      <c r="F60" s="412">
        <v>10.068</v>
      </c>
      <c r="G60" s="413">
        <v>10.068</v>
      </c>
      <c r="H60" s="414"/>
      <c r="I60" s="415"/>
      <c r="J60" s="416">
        <v>10.068</v>
      </c>
      <c r="K60" s="417">
        <v>10.068</v>
      </c>
      <c r="L60" s="414"/>
      <c r="M60" s="414"/>
      <c r="N60" s="416">
        <v>10.068</v>
      </c>
    </row>
    <row r="61" spans="2:9" ht="8.25" customHeight="1">
      <c r="B61" s="111"/>
      <c r="C61" s="111"/>
      <c r="D61" s="111"/>
      <c r="E61" s="111"/>
      <c r="F61" s="111"/>
      <c r="G61" s="401"/>
      <c r="H61" s="401"/>
      <c r="I61" s="79"/>
    </row>
    <row r="62" spans="2:12" ht="12.75">
      <c r="B62" s="109" t="s">
        <v>222</v>
      </c>
      <c r="C62" s="109"/>
      <c r="D62" s="109"/>
      <c r="E62" s="109"/>
      <c r="F62" s="109"/>
      <c r="G62" s="109"/>
      <c r="H62" s="109" t="s">
        <v>223</v>
      </c>
      <c r="I62" s="109"/>
      <c r="L62" s="112" t="s">
        <v>224</v>
      </c>
    </row>
    <row r="63" spans="2:12" ht="9" customHeight="1">
      <c r="B63" s="109"/>
      <c r="C63" s="109"/>
      <c r="D63" s="109"/>
      <c r="E63" s="109"/>
      <c r="F63" s="109"/>
      <c r="G63" s="109"/>
      <c r="H63" s="109"/>
      <c r="I63" s="109"/>
      <c r="L63" s="112" t="s">
        <v>225</v>
      </c>
    </row>
    <row r="64" spans="2:9" ht="12.75">
      <c r="B64" s="109" t="s">
        <v>226</v>
      </c>
      <c r="C64" s="109"/>
      <c r="D64" s="109"/>
      <c r="E64" s="109"/>
      <c r="F64" s="109"/>
      <c r="G64" s="109"/>
      <c r="H64" s="111" t="s">
        <v>37</v>
      </c>
      <c r="I64" s="109"/>
    </row>
    <row r="68" ht="12.75">
      <c r="M68" t="s">
        <v>227</v>
      </c>
    </row>
    <row r="69" spans="1:14" ht="15.75">
      <c r="A69" s="312" t="s">
        <v>228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</row>
    <row r="70" spans="1:9" s="112" customFormat="1" ht="12.75">
      <c r="A70" s="109" t="s">
        <v>172</v>
      </c>
      <c r="G70" s="109"/>
      <c r="H70" s="109"/>
      <c r="I70" s="109"/>
    </row>
    <row r="71" spans="1:14" s="112" customFormat="1" ht="12.75">
      <c r="A71" s="313" t="s">
        <v>173</v>
      </c>
      <c r="B71" s="418"/>
      <c r="C71" s="315" t="s">
        <v>174</v>
      </c>
      <c r="D71" s="315"/>
      <c r="E71" s="315"/>
      <c r="F71" s="315"/>
      <c r="G71" s="419" t="s">
        <v>175</v>
      </c>
      <c r="H71" s="419"/>
      <c r="I71" s="419"/>
      <c r="J71" s="419"/>
      <c r="K71" s="317" t="s">
        <v>176</v>
      </c>
      <c r="L71" s="317"/>
      <c r="M71" s="317"/>
      <c r="N71" s="317"/>
    </row>
    <row r="72" spans="1:14" ht="24">
      <c r="A72" s="113" t="s">
        <v>177</v>
      </c>
      <c r="B72" s="420" t="s">
        <v>178</v>
      </c>
      <c r="C72" s="421" t="s">
        <v>179</v>
      </c>
      <c r="D72" s="422" t="s">
        <v>180</v>
      </c>
      <c r="E72" s="423" t="s">
        <v>229</v>
      </c>
      <c r="F72" s="424" t="s">
        <v>230</v>
      </c>
      <c r="G72" s="425" t="s">
        <v>179</v>
      </c>
      <c r="H72" s="426" t="s">
        <v>183</v>
      </c>
      <c r="I72" s="427" t="s">
        <v>229</v>
      </c>
      <c r="J72" s="428" t="s">
        <v>230</v>
      </c>
      <c r="K72" s="429" t="s">
        <v>179</v>
      </c>
      <c r="L72" s="430" t="s">
        <v>183</v>
      </c>
      <c r="M72" s="431" t="s">
        <v>229</v>
      </c>
      <c r="N72" s="432" t="s">
        <v>230</v>
      </c>
    </row>
    <row r="73" spans="1:14" ht="19.5" customHeight="1">
      <c r="A73" s="433" t="s">
        <v>19</v>
      </c>
      <c r="B73" s="434" t="s">
        <v>206</v>
      </c>
      <c r="C73" s="435">
        <f>SUM(C54)</f>
        <v>594.794</v>
      </c>
      <c r="D73" s="436">
        <f>SUM(C38+D38-C54)</f>
        <v>6330.61</v>
      </c>
      <c r="E73" s="437">
        <f>SUM(E38)</f>
        <v>0</v>
      </c>
      <c r="F73" s="438">
        <f>SUM(F38)</f>
        <v>6925.404</v>
      </c>
      <c r="G73" s="435">
        <f>SUM(G54)</f>
        <v>624.5337</v>
      </c>
      <c r="H73" s="436">
        <f>SUM(G38+H38-G54)</f>
        <v>6212.0969</v>
      </c>
      <c r="I73" s="437">
        <f>SUM(I38)</f>
        <v>0</v>
      </c>
      <c r="J73" s="438">
        <f>SUM(J38)</f>
        <v>6836.630599999999</v>
      </c>
      <c r="K73" s="435">
        <f>SUM(K54)</f>
        <v>655.7603849999999</v>
      </c>
      <c r="L73" s="436">
        <f>SUM(K38+L38-K54)</f>
        <v>6407.497845000001</v>
      </c>
      <c r="M73" s="439">
        <f>SUM(M38)</f>
        <v>0</v>
      </c>
      <c r="N73" s="438">
        <f>SUM(N38)</f>
        <v>7063.2582299999995</v>
      </c>
    </row>
    <row r="74" spans="1:14" ht="19.5" customHeight="1">
      <c r="A74" s="440" t="s">
        <v>19</v>
      </c>
      <c r="B74" s="441" t="s">
        <v>218</v>
      </c>
      <c r="C74" s="442">
        <f>SUM(C54)</f>
        <v>594.794</v>
      </c>
      <c r="D74" s="443">
        <f>SUM(C55+D55-C54)</f>
        <v>6330.607000000001</v>
      </c>
      <c r="E74" s="444">
        <f>SUM(E55)</f>
        <v>0</v>
      </c>
      <c r="F74" s="445">
        <f>SUM(F55)</f>
        <v>6925.401</v>
      </c>
      <c r="G74" s="442">
        <f>SUM(G54)</f>
        <v>624.5337</v>
      </c>
      <c r="H74" s="443">
        <f>SUM(G55+H55-G54)</f>
        <v>6212.093999999999</v>
      </c>
      <c r="I74" s="444">
        <f>SUM(I55)</f>
        <v>0</v>
      </c>
      <c r="J74" s="445">
        <f>SUM(J55)</f>
        <v>6836.627699999999</v>
      </c>
      <c r="K74" s="442">
        <f>SUM(K54)</f>
        <v>655.7603849999999</v>
      </c>
      <c r="L74" s="443">
        <f>SUM(K55+L55-K54)</f>
        <v>6407.502</v>
      </c>
      <c r="M74" s="446">
        <f>SUM(M55)</f>
        <v>0</v>
      </c>
      <c r="N74" s="445">
        <f>SUM(N55)</f>
        <v>7063.262385</v>
      </c>
    </row>
    <row r="75" spans="1:14" ht="19.5" customHeight="1">
      <c r="A75" s="447"/>
      <c r="B75" s="448" t="s">
        <v>219</v>
      </c>
      <c r="C75" s="449">
        <f>SUM(C74-C73)</f>
        <v>0</v>
      </c>
      <c r="D75" s="450">
        <f>SUM(D74-D73)</f>
        <v>-0.002999999998792191</v>
      </c>
      <c r="E75" s="451">
        <f>SUM(E74-E73)</f>
        <v>0</v>
      </c>
      <c r="F75" s="452">
        <f>SUM(F74-F73)</f>
        <v>-0.0030000000006111804</v>
      </c>
      <c r="G75" s="449">
        <f>SUM(G74-G73)</f>
        <v>0</v>
      </c>
      <c r="H75" s="450">
        <f>SUM(H74-H73)</f>
        <v>-0.002900000000408909</v>
      </c>
      <c r="I75" s="451">
        <f>SUM(I74-I73)</f>
        <v>0</v>
      </c>
      <c r="J75" s="452">
        <f>SUM(J74-J73)</f>
        <v>-0.002899999999499414</v>
      </c>
      <c r="K75" s="449">
        <f>SUM(K74-K73)</f>
        <v>0</v>
      </c>
      <c r="L75" s="450">
        <f>SUM(L74-L73)</f>
        <v>0.004154999999627762</v>
      </c>
      <c r="M75" s="453">
        <f>SUM(M74-M73)</f>
        <v>0</v>
      </c>
      <c r="N75" s="452">
        <f>SUM(N74-N73)</f>
        <v>0.004155000000537257</v>
      </c>
    </row>
    <row r="76" spans="3:14" ht="12.75"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</row>
    <row r="77" spans="2:14" ht="12.75">
      <c r="B77" s="109" t="s">
        <v>220</v>
      </c>
      <c r="C77" s="402"/>
      <c r="D77" s="403"/>
      <c r="E77" s="403"/>
      <c r="F77" s="412"/>
      <c r="G77" s="405"/>
      <c r="H77" s="406"/>
      <c r="I77" s="406"/>
      <c r="J77" s="407"/>
      <c r="K77" s="408"/>
      <c r="L77" s="406"/>
      <c r="M77" s="406"/>
      <c r="N77" s="407"/>
    </row>
    <row r="78" spans="2:14" ht="12.75">
      <c r="B78" s="109"/>
      <c r="C78" s="409"/>
      <c r="D78" s="409"/>
      <c r="E78" s="409"/>
      <c r="F78" s="409"/>
      <c r="G78" s="410"/>
      <c r="H78" s="411"/>
      <c r="I78" s="411"/>
      <c r="J78" s="411"/>
      <c r="K78" s="411"/>
      <c r="L78" s="411"/>
      <c r="M78" s="411"/>
      <c r="N78" s="411"/>
    </row>
    <row r="79" spans="2:14" ht="12.75">
      <c r="B79" s="109" t="s">
        <v>221</v>
      </c>
      <c r="C79" s="402">
        <v>10.068</v>
      </c>
      <c r="D79" s="403"/>
      <c r="E79" s="403"/>
      <c r="F79" s="412">
        <v>10.068</v>
      </c>
      <c r="G79" s="413">
        <v>10.068</v>
      </c>
      <c r="H79" s="414"/>
      <c r="I79" s="415"/>
      <c r="J79" s="416">
        <v>10.068</v>
      </c>
      <c r="K79" s="417">
        <v>10.068</v>
      </c>
      <c r="L79" s="414"/>
      <c r="M79" s="414"/>
      <c r="N79" s="416">
        <v>10.068</v>
      </c>
    </row>
    <row r="80" spans="2:11" ht="12.75">
      <c r="B80" s="109"/>
      <c r="C80" s="109"/>
      <c r="D80" s="109"/>
      <c r="E80" s="109"/>
      <c r="F80" s="109"/>
      <c r="G80" s="112"/>
      <c r="H80" s="112"/>
      <c r="I80" s="454"/>
      <c r="J80" s="112"/>
      <c r="K80" s="112"/>
    </row>
    <row r="81" spans="2:11" ht="12.75">
      <c r="B81" s="109" t="s">
        <v>222</v>
      </c>
      <c r="C81" s="109"/>
      <c r="D81" s="109"/>
      <c r="E81" s="109"/>
      <c r="F81" s="109"/>
      <c r="G81" s="109"/>
      <c r="H81" s="109" t="s">
        <v>223</v>
      </c>
      <c r="I81" s="109"/>
      <c r="J81" s="112"/>
      <c r="K81" s="112" t="s">
        <v>224</v>
      </c>
    </row>
    <row r="82" spans="2:11" ht="12.75">
      <c r="B82" s="109"/>
      <c r="C82" s="109"/>
      <c r="D82" s="109"/>
      <c r="E82" s="109"/>
      <c r="F82" s="109"/>
      <c r="G82" s="109"/>
      <c r="H82" s="109"/>
      <c r="I82" s="109"/>
      <c r="J82" s="112"/>
      <c r="K82" s="112" t="s">
        <v>225</v>
      </c>
    </row>
    <row r="83" spans="2:11" ht="12.75">
      <c r="B83" s="109" t="s">
        <v>226</v>
      </c>
      <c r="C83" s="109"/>
      <c r="D83" s="109"/>
      <c r="E83" s="109"/>
      <c r="F83" s="109"/>
      <c r="G83" s="109"/>
      <c r="H83" s="109" t="s">
        <v>37</v>
      </c>
      <c r="I83" s="109"/>
      <c r="J83" s="112"/>
      <c r="K83" s="112"/>
    </row>
  </sheetData>
  <sheetProtection selectLockedCells="1" selectUnlockedCells="1"/>
  <mergeCells count="8">
    <mergeCell ref="A3:N3"/>
    <mergeCell ref="C5:F5"/>
    <mergeCell ref="G5:J5"/>
    <mergeCell ref="K5:N5"/>
    <mergeCell ref="A69:N69"/>
    <mergeCell ref="C71:F71"/>
    <mergeCell ref="G71:J71"/>
    <mergeCell ref="K71:N71"/>
  </mergeCells>
  <printOptions/>
  <pageMargins left="0.7" right="0.7" top="0.7875" bottom="0.78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V88"/>
  <sheetViews>
    <sheetView workbookViewId="0" topLeftCell="B61">
      <selection activeCell="A70" sqref="A70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11.00390625" style="0" customWidth="1"/>
    <col min="4" max="4" width="9.875" style="0" customWidth="1"/>
    <col min="5" max="5" width="10.875" style="0" customWidth="1"/>
    <col min="6" max="6" width="10.125" style="0" customWidth="1"/>
    <col min="7" max="7" width="9.875" style="0" customWidth="1"/>
    <col min="8" max="8" width="9.75390625" style="0" customWidth="1"/>
    <col min="9" max="9" width="12.50390625" style="0" customWidth="1"/>
    <col min="10" max="10" width="12.375" style="0" customWidth="1"/>
    <col min="11" max="11" width="10.375" style="0" customWidth="1"/>
    <col min="13" max="13" width="10.25390625" style="0" customWidth="1"/>
    <col min="14" max="14" width="12.375" style="0" customWidth="1"/>
    <col min="15" max="15" width="10.375" style="0" customWidth="1"/>
    <col min="16" max="17" width="10.00390625" style="0" customWidth="1"/>
    <col min="18" max="18" width="12.875" style="0" customWidth="1"/>
    <col min="19" max="19" width="15.75390625" style="0" customWidth="1"/>
    <col min="20" max="20" width="10.125" style="0" customWidth="1"/>
    <col min="21" max="21" width="16.25390625" style="0" customWidth="1"/>
    <col min="22" max="22" width="12.875" style="0" customWidth="1"/>
  </cols>
  <sheetData>
    <row r="1" ht="12.75">
      <c r="Q1" s="4" t="s">
        <v>231</v>
      </c>
    </row>
    <row r="2" spans="18:22" ht="12.75">
      <c r="R2" s="4"/>
      <c r="V2" s="4"/>
    </row>
    <row r="3" spans="1:22" ht="15.75">
      <c r="A3" s="312" t="s">
        <v>232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455"/>
      <c r="T3" s="455"/>
      <c r="U3" s="455"/>
      <c r="V3" s="455"/>
    </row>
    <row r="4" spans="1:17" ht="12.75">
      <c r="A4" s="109" t="s">
        <v>172</v>
      </c>
      <c r="O4" s="109"/>
      <c r="P4" s="109"/>
      <c r="Q4" s="109"/>
    </row>
    <row r="5" spans="1:18" ht="13.5" customHeight="1">
      <c r="A5" s="109"/>
      <c r="C5" s="456" t="s">
        <v>233</v>
      </c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7" t="s">
        <v>234</v>
      </c>
      <c r="P5" s="457"/>
      <c r="Q5" s="457"/>
      <c r="R5" s="457"/>
    </row>
    <row r="6" spans="1:18" ht="13.5" customHeight="1">
      <c r="A6" s="313" t="s">
        <v>173</v>
      </c>
      <c r="B6" s="314"/>
      <c r="C6" s="458" t="s">
        <v>235</v>
      </c>
      <c r="D6" s="458"/>
      <c r="E6" s="458"/>
      <c r="F6" s="458"/>
      <c r="G6" s="459" t="s">
        <v>236</v>
      </c>
      <c r="H6" s="459"/>
      <c r="I6" s="459"/>
      <c r="J6" s="459"/>
      <c r="K6" s="459" t="s">
        <v>237</v>
      </c>
      <c r="L6" s="459"/>
      <c r="M6" s="459"/>
      <c r="N6" s="459"/>
      <c r="O6" s="457"/>
      <c r="P6" s="457"/>
      <c r="Q6" s="457"/>
      <c r="R6" s="457"/>
    </row>
    <row r="7" spans="1:18" ht="24.75">
      <c r="A7" s="460" t="s">
        <v>177</v>
      </c>
      <c r="B7" s="461" t="s">
        <v>178</v>
      </c>
      <c r="C7" s="462" t="s">
        <v>238</v>
      </c>
      <c r="D7" s="463" t="s">
        <v>180</v>
      </c>
      <c r="E7" s="464" t="s">
        <v>229</v>
      </c>
      <c r="F7" s="465" t="s">
        <v>239</v>
      </c>
      <c r="G7" s="462" t="s">
        <v>238</v>
      </c>
      <c r="H7" s="463" t="s">
        <v>180</v>
      </c>
      <c r="I7" s="464" t="s">
        <v>229</v>
      </c>
      <c r="J7" s="465" t="s">
        <v>239</v>
      </c>
      <c r="K7" s="462" t="s">
        <v>238</v>
      </c>
      <c r="L7" s="463" t="s">
        <v>180</v>
      </c>
      <c r="M7" s="464" t="s">
        <v>229</v>
      </c>
      <c r="N7" s="465" t="s">
        <v>239</v>
      </c>
      <c r="O7" s="466" t="s">
        <v>238</v>
      </c>
      <c r="P7" s="325" t="s">
        <v>180</v>
      </c>
      <c r="Q7" s="467" t="s">
        <v>240</v>
      </c>
      <c r="R7" s="468" t="s">
        <v>239</v>
      </c>
    </row>
    <row r="8" spans="1:18" ht="12.75">
      <c r="A8" s="469">
        <v>501</v>
      </c>
      <c r="B8" s="470" t="s">
        <v>51</v>
      </c>
      <c r="C8" s="374">
        <v>129.861</v>
      </c>
      <c r="D8" s="330">
        <v>39</v>
      </c>
      <c r="E8" s="331">
        <v>0</v>
      </c>
      <c r="F8" s="471">
        <f aca="true" t="shared" si="0" ref="F8:F38">SUM(C8:E8)</f>
        <v>168.861</v>
      </c>
      <c r="G8" s="374">
        <v>104.861</v>
      </c>
      <c r="H8" s="330">
        <v>9.74</v>
      </c>
      <c r="I8" s="331">
        <v>0</v>
      </c>
      <c r="J8" s="471">
        <f aca="true" t="shared" si="1" ref="J8:J9">SUM(G8:I8)</f>
        <v>114.601</v>
      </c>
      <c r="K8" s="374">
        <v>104.86</v>
      </c>
      <c r="L8" s="330">
        <v>9.74</v>
      </c>
      <c r="M8" s="331">
        <v>0</v>
      </c>
      <c r="N8" s="471">
        <f aca="true" t="shared" si="2" ref="N8:N9">SUM(K8:M8)</f>
        <v>114.6</v>
      </c>
      <c r="O8" s="329">
        <v>117.851</v>
      </c>
      <c r="P8" s="330">
        <v>329.15</v>
      </c>
      <c r="Q8" s="331">
        <v>0</v>
      </c>
      <c r="R8" s="332">
        <f>SUM(O8:Q8)</f>
        <v>447.001</v>
      </c>
    </row>
    <row r="9" spans="1:18" ht="12.75">
      <c r="A9" s="194">
        <v>501</v>
      </c>
      <c r="B9" s="149" t="s">
        <v>184</v>
      </c>
      <c r="C9" s="339"/>
      <c r="D9" s="336"/>
      <c r="E9" s="337"/>
      <c r="F9" s="472">
        <f t="shared" si="0"/>
        <v>0</v>
      </c>
      <c r="G9" s="339"/>
      <c r="H9" s="336"/>
      <c r="I9" s="337"/>
      <c r="J9" s="472">
        <f t="shared" si="1"/>
        <v>0</v>
      </c>
      <c r="K9" s="339"/>
      <c r="L9" s="336"/>
      <c r="M9" s="337"/>
      <c r="N9" s="472">
        <f t="shared" si="2"/>
        <v>0</v>
      </c>
      <c r="O9" s="335"/>
      <c r="P9" s="336"/>
      <c r="Q9" s="337"/>
      <c r="R9" s="338"/>
    </row>
    <row r="10" spans="1:18" ht="12.75">
      <c r="A10" s="194">
        <v>502</v>
      </c>
      <c r="B10" s="340" t="s">
        <v>185</v>
      </c>
      <c r="C10" s="336">
        <f>SUM(C11:C14)</f>
        <v>129</v>
      </c>
      <c r="D10" s="336">
        <f>SUM(D11:D14)</f>
        <v>0</v>
      </c>
      <c r="E10" s="337">
        <f>SUM(E11:E14)</f>
        <v>0</v>
      </c>
      <c r="F10" s="338">
        <f t="shared" si="0"/>
        <v>129</v>
      </c>
      <c r="G10" s="336">
        <f>SUM(G11:G14)</f>
        <v>140.125</v>
      </c>
      <c r="H10" s="336">
        <f>SUM(H11:H14)</f>
        <v>0</v>
      </c>
      <c r="I10" s="337">
        <f>SUM(I11:I14)</f>
        <v>0</v>
      </c>
      <c r="J10" s="338">
        <v>140.13</v>
      </c>
      <c r="K10" s="336">
        <f>SUM(K11:K14)</f>
        <v>140.13</v>
      </c>
      <c r="L10" s="336">
        <f>SUM(L11:L14)</f>
        <v>0</v>
      </c>
      <c r="M10" s="337">
        <f>SUM(M11:M14)</f>
        <v>0</v>
      </c>
      <c r="N10" s="338">
        <v>140.125</v>
      </c>
      <c r="O10" s="336">
        <f>SUM(O11:O14)</f>
        <v>165</v>
      </c>
      <c r="P10" s="336">
        <f>SUM(P11:P14)</f>
        <v>0</v>
      </c>
      <c r="Q10" s="336">
        <f>SUM(Q11:Q14)</f>
        <v>0</v>
      </c>
      <c r="R10" s="332">
        <f>SUM(O10:Q10)</f>
        <v>165</v>
      </c>
    </row>
    <row r="11" spans="1:18" ht="12.75">
      <c r="A11" s="473" t="s">
        <v>186</v>
      </c>
      <c r="B11" s="474" t="s">
        <v>187</v>
      </c>
      <c r="C11" s="339"/>
      <c r="D11" s="336"/>
      <c r="E11" s="337"/>
      <c r="F11" s="472">
        <f t="shared" si="0"/>
        <v>0</v>
      </c>
      <c r="G11" s="339"/>
      <c r="H11" s="336"/>
      <c r="I11" s="337"/>
      <c r="J11" s="472">
        <f aca="true" t="shared" si="3" ref="J11:J38">SUM(G11:I11)</f>
        <v>0</v>
      </c>
      <c r="K11" s="339"/>
      <c r="L11" s="336"/>
      <c r="M11" s="337"/>
      <c r="N11" s="472">
        <f aca="true" t="shared" si="4" ref="N11:N39">SUM(K11:M11)</f>
        <v>0</v>
      </c>
      <c r="O11" s="343"/>
      <c r="P11" s="344"/>
      <c r="Q11" s="345"/>
      <c r="R11" s="346"/>
    </row>
    <row r="12" spans="1:18" ht="12.75">
      <c r="A12" s="194"/>
      <c r="B12" s="149" t="s">
        <v>188</v>
      </c>
      <c r="C12" s="339">
        <v>91</v>
      </c>
      <c r="D12" s="336"/>
      <c r="E12" s="337"/>
      <c r="F12" s="472">
        <f t="shared" si="0"/>
        <v>91</v>
      </c>
      <c r="G12" s="339">
        <v>102.125</v>
      </c>
      <c r="H12" s="336"/>
      <c r="I12" s="337"/>
      <c r="J12" s="472">
        <f t="shared" si="3"/>
        <v>102.125</v>
      </c>
      <c r="K12" s="339">
        <v>102.13</v>
      </c>
      <c r="L12" s="336"/>
      <c r="M12" s="337"/>
      <c r="N12" s="472">
        <f t="shared" si="4"/>
        <v>102.13</v>
      </c>
      <c r="O12" s="335">
        <v>125</v>
      </c>
      <c r="P12" s="336"/>
      <c r="Q12" s="337"/>
      <c r="R12" s="332">
        <f aca="true" t="shared" si="5" ref="R12:R13">SUM(O12:Q12)</f>
        <v>125</v>
      </c>
    </row>
    <row r="13" spans="1:18" ht="12.75">
      <c r="A13" s="194"/>
      <c r="B13" s="149" t="s">
        <v>55</v>
      </c>
      <c r="C13" s="339">
        <v>38</v>
      </c>
      <c r="D13" s="336"/>
      <c r="E13" s="337"/>
      <c r="F13" s="472">
        <f t="shared" si="0"/>
        <v>38</v>
      </c>
      <c r="G13" s="339">
        <v>38</v>
      </c>
      <c r="H13" s="336"/>
      <c r="I13" s="337"/>
      <c r="J13" s="472">
        <f t="shared" si="3"/>
        <v>38</v>
      </c>
      <c r="K13" s="339">
        <v>38</v>
      </c>
      <c r="L13" s="336"/>
      <c r="M13" s="337"/>
      <c r="N13" s="472">
        <f t="shared" si="4"/>
        <v>38</v>
      </c>
      <c r="O13" s="335">
        <v>40</v>
      </c>
      <c r="P13" s="336"/>
      <c r="Q13" s="337"/>
      <c r="R13" s="332">
        <f t="shared" si="5"/>
        <v>40</v>
      </c>
    </row>
    <row r="14" spans="1:18" ht="12.75">
      <c r="A14" s="194"/>
      <c r="B14" s="474" t="s">
        <v>56</v>
      </c>
      <c r="C14" s="339"/>
      <c r="D14" s="336"/>
      <c r="E14" s="337"/>
      <c r="F14" s="472">
        <f t="shared" si="0"/>
        <v>0</v>
      </c>
      <c r="G14" s="339"/>
      <c r="H14" s="336"/>
      <c r="I14" s="337"/>
      <c r="J14" s="472">
        <f t="shared" si="3"/>
        <v>0</v>
      </c>
      <c r="K14" s="339"/>
      <c r="L14" s="336"/>
      <c r="M14" s="337"/>
      <c r="N14" s="472">
        <f t="shared" si="4"/>
        <v>0</v>
      </c>
      <c r="O14" s="343"/>
      <c r="P14" s="344"/>
      <c r="Q14" s="345"/>
      <c r="R14" s="346"/>
    </row>
    <row r="15" spans="1:18" ht="12.75">
      <c r="A15" s="194">
        <v>511</v>
      </c>
      <c r="B15" s="149" t="s">
        <v>57</v>
      </c>
      <c r="C15" s="339">
        <v>50</v>
      </c>
      <c r="D15" s="336"/>
      <c r="E15" s="337"/>
      <c r="F15" s="472">
        <f t="shared" si="0"/>
        <v>50</v>
      </c>
      <c r="G15" s="339">
        <v>45</v>
      </c>
      <c r="H15" s="336"/>
      <c r="I15" s="337"/>
      <c r="J15" s="472">
        <f t="shared" si="3"/>
        <v>45</v>
      </c>
      <c r="K15" s="339">
        <v>45</v>
      </c>
      <c r="L15" s="336"/>
      <c r="M15" s="337"/>
      <c r="N15" s="472">
        <f t="shared" si="4"/>
        <v>45</v>
      </c>
      <c r="O15" s="335">
        <v>41.561</v>
      </c>
      <c r="P15" s="336"/>
      <c r="Q15" s="337"/>
      <c r="R15" s="332">
        <f>SUM(O15:Q15)</f>
        <v>41.561</v>
      </c>
    </row>
    <row r="16" spans="1:18" ht="12.75">
      <c r="A16" s="194">
        <v>512</v>
      </c>
      <c r="B16" s="149" t="s">
        <v>58</v>
      </c>
      <c r="C16" s="339"/>
      <c r="D16" s="336"/>
      <c r="E16" s="337"/>
      <c r="F16" s="472">
        <f t="shared" si="0"/>
        <v>0</v>
      </c>
      <c r="G16" s="339"/>
      <c r="H16" s="336"/>
      <c r="I16" s="337"/>
      <c r="J16" s="472">
        <f t="shared" si="3"/>
        <v>0</v>
      </c>
      <c r="K16" s="339"/>
      <c r="L16" s="336"/>
      <c r="M16" s="337"/>
      <c r="N16" s="472">
        <f t="shared" si="4"/>
        <v>0</v>
      </c>
      <c r="O16" s="335"/>
      <c r="P16" s="336"/>
      <c r="Q16" s="337"/>
      <c r="R16" s="338"/>
    </row>
    <row r="17" spans="1:18" ht="12.75">
      <c r="A17" s="194">
        <v>513</v>
      </c>
      <c r="B17" s="149" t="s">
        <v>59</v>
      </c>
      <c r="C17" s="339"/>
      <c r="D17" s="336"/>
      <c r="E17" s="337"/>
      <c r="F17" s="472">
        <f t="shared" si="0"/>
        <v>0</v>
      </c>
      <c r="G17" s="339"/>
      <c r="H17" s="336"/>
      <c r="I17" s="337"/>
      <c r="J17" s="472">
        <f t="shared" si="3"/>
        <v>0</v>
      </c>
      <c r="K17" s="339"/>
      <c r="L17" s="336"/>
      <c r="M17" s="337"/>
      <c r="N17" s="472">
        <f t="shared" si="4"/>
        <v>0</v>
      </c>
      <c r="O17" s="335"/>
      <c r="P17" s="336"/>
      <c r="Q17" s="337"/>
      <c r="R17" s="338"/>
    </row>
    <row r="18" spans="1:18" ht="12.75">
      <c r="A18" s="194">
        <v>518</v>
      </c>
      <c r="B18" s="149" t="s">
        <v>60</v>
      </c>
      <c r="C18" s="339">
        <v>250</v>
      </c>
      <c r="D18" s="336">
        <v>91</v>
      </c>
      <c r="E18" s="337">
        <v>0</v>
      </c>
      <c r="F18" s="472">
        <f t="shared" si="0"/>
        <v>341</v>
      </c>
      <c r="G18" s="339">
        <v>235</v>
      </c>
      <c r="H18" s="336">
        <v>36</v>
      </c>
      <c r="I18" s="337">
        <v>0</v>
      </c>
      <c r="J18" s="472">
        <f t="shared" si="3"/>
        <v>271</v>
      </c>
      <c r="K18" s="339">
        <v>235</v>
      </c>
      <c r="L18" s="336">
        <v>36</v>
      </c>
      <c r="M18" s="337">
        <v>0</v>
      </c>
      <c r="N18" s="472">
        <f t="shared" si="4"/>
        <v>271</v>
      </c>
      <c r="O18" s="335">
        <v>270</v>
      </c>
      <c r="P18" s="336"/>
      <c r="Q18" s="337"/>
      <c r="R18" s="332">
        <f aca="true" t="shared" si="6" ref="R18:R21">SUM(O18:Q18)</f>
        <v>270</v>
      </c>
    </row>
    <row r="19" spans="1:18" ht="12.75">
      <c r="A19" s="194">
        <v>521</v>
      </c>
      <c r="B19" s="149" t="s">
        <v>189</v>
      </c>
      <c r="C19" s="339"/>
      <c r="D19" s="336">
        <v>4144.39</v>
      </c>
      <c r="E19" s="337">
        <v>0</v>
      </c>
      <c r="F19" s="472">
        <f t="shared" si="0"/>
        <v>4144.39</v>
      </c>
      <c r="G19" s="339"/>
      <c r="H19" s="336">
        <v>4185.89</v>
      </c>
      <c r="I19" s="337">
        <v>0</v>
      </c>
      <c r="J19" s="472">
        <f t="shared" si="3"/>
        <v>4185.89</v>
      </c>
      <c r="K19" s="339"/>
      <c r="L19" s="336">
        <v>4185.89</v>
      </c>
      <c r="M19" s="337">
        <v>0</v>
      </c>
      <c r="N19" s="472">
        <f t="shared" si="4"/>
        <v>4185.89</v>
      </c>
      <c r="O19" s="335"/>
      <c r="P19" s="336">
        <v>4271.05</v>
      </c>
      <c r="Q19" s="337"/>
      <c r="R19" s="332">
        <f t="shared" si="6"/>
        <v>4271.05</v>
      </c>
    </row>
    <row r="20" spans="1:18" ht="12.75">
      <c r="A20" s="194">
        <v>524</v>
      </c>
      <c r="B20" s="149" t="s">
        <v>190</v>
      </c>
      <c r="C20" s="339"/>
      <c r="D20" s="336">
        <v>1415</v>
      </c>
      <c r="E20" s="337">
        <v>0</v>
      </c>
      <c r="F20" s="472">
        <f t="shared" si="0"/>
        <v>1415</v>
      </c>
      <c r="G20" s="339"/>
      <c r="H20" s="336">
        <v>1087.21</v>
      </c>
      <c r="I20" s="337">
        <v>0</v>
      </c>
      <c r="J20" s="472">
        <f t="shared" si="3"/>
        <v>1087.21</v>
      </c>
      <c r="K20" s="339"/>
      <c r="L20" s="336">
        <v>1087.21</v>
      </c>
      <c r="M20" s="337">
        <v>0</v>
      </c>
      <c r="N20" s="472">
        <f t="shared" si="4"/>
        <v>1087.21</v>
      </c>
      <c r="O20" s="335"/>
      <c r="P20" s="336">
        <v>1571.2</v>
      </c>
      <c r="Q20" s="337"/>
      <c r="R20" s="332">
        <f t="shared" si="6"/>
        <v>1571.2</v>
      </c>
    </row>
    <row r="21" spans="1:18" ht="12.75">
      <c r="A21" s="194">
        <v>524</v>
      </c>
      <c r="B21" s="149" t="s">
        <v>191</v>
      </c>
      <c r="C21" s="339"/>
      <c r="D21" s="336"/>
      <c r="E21" s="337"/>
      <c r="F21" s="472">
        <f t="shared" si="0"/>
        <v>0</v>
      </c>
      <c r="G21" s="339"/>
      <c r="H21" s="336">
        <v>408.957</v>
      </c>
      <c r="I21" s="337"/>
      <c r="J21" s="472">
        <f t="shared" si="3"/>
        <v>408.957</v>
      </c>
      <c r="K21" s="339"/>
      <c r="L21" s="336">
        <v>408.957</v>
      </c>
      <c r="M21" s="337"/>
      <c r="N21" s="472">
        <f t="shared" si="4"/>
        <v>408.957</v>
      </c>
      <c r="O21" s="335"/>
      <c r="P21" s="336">
        <v>51</v>
      </c>
      <c r="Q21" s="337"/>
      <c r="R21" s="332">
        <f t="shared" si="6"/>
        <v>51</v>
      </c>
    </row>
    <row r="22" spans="1:18" ht="12.75">
      <c r="A22" s="194">
        <v>525</v>
      </c>
      <c r="B22" s="149" t="s">
        <v>63</v>
      </c>
      <c r="C22" s="339"/>
      <c r="D22" s="336"/>
      <c r="E22" s="337"/>
      <c r="F22" s="472">
        <f t="shared" si="0"/>
        <v>0</v>
      </c>
      <c r="G22" s="339"/>
      <c r="H22" s="336">
        <v>10</v>
      </c>
      <c r="I22" s="337"/>
      <c r="J22" s="472">
        <f t="shared" si="3"/>
        <v>10</v>
      </c>
      <c r="K22" s="339"/>
      <c r="L22" s="336">
        <v>10</v>
      </c>
      <c r="M22" s="337"/>
      <c r="N22" s="472">
        <f t="shared" si="4"/>
        <v>10</v>
      </c>
      <c r="O22" s="335"/>
      <c r="P22" s="336"/>
      <c r="Q22" s="337"/>
      <c r="R22" s="338"/>
    </row>
    <row r="23" spans="1:18" ht="12.75">
      <c r="A23" s="194">
        <v>527</v>
      </c>
      <c r="B23" s="149" t="s">
        <v>192</v>
      </c>
      <c r="C23" s="339"/>
      <c r="D23" s="336">
        <v>82.89</v>
      </c>
      <c r="E23" s="337">
        <v>0</v>
      </c>
      <c r="F23" s="472">
        <f t="shared" si="0"/>
        <v>82.89</v>
      </c>
      <c r="G23" s="339"/>
      <c r="H23" s="336">
        <v>34.49</v>
      </c>
      <c r="I23" s="337">
        <v>0</v>
      </c>
      <c r="J23" s="472">
        <f t="shared" si="3"/>
        <v>34.49</v>
      </c>
      <c r="K23" s="339"/>
      <c r="L23" s="336">
        <v>34.49</v>
      </c>
      <c r="M23" s="337">
        <v>0</v>
      </c>
      <c r="N23" s="472">
        <f t="shared" si="4"/>
        <v>34.49</v>
      </c>
      <c r="O23" s="335"/>
      <c r="P23" s="336">
        <v>86.62</v>
      </c>
      <c r="Q23" s="337">
        <v>0</v>
      </c>
      <c r="R23" s="332">
        <f>SUM(O23:Q23)</f>
        <v>86.62</v>
      </c>
    </row>
    <row r="24" spans="1:18" ht="12.75">
      <c r="A24" s="194">
        <v>527</v>
      </c>
      <c r="B24" s="149" t="s">
        <v>241</v>
      </c>
      <c r="C24" s="339"/>
      <c r="D24" s="336"/>
      <c r="E24" s="337"/>
      <c r="F24" s="472">
        <f t="shared" si="0"/>
        <v>0</v>
      </c>
      <c r="G24" s="339">
        <v>4.499</v>
      </c>
      <c r="H24" s="336"/>
      <c r="I24" s="337"/>
      <c r="J24" s="472">
        <f t="shared" si="3"/>
        <v>4.499</v>
      </c>
      <c r="K24" s="339">
        <v>4.5</v>
      </c>
      <c r="L24" s="336"/>
      <c r="M24" s="337"/>
      <c r="N24" s="472">
        <f t="shared" si="4"/>
        <v>4.5</v>
      </c>
      <c r="O24" s="335"/>
      <c r="P24" s="336"/>
      <c r="Q24" s="337">
        <v>0</v>
      </c>
      <c r="R24" s="338"/>
    </row>
    <row r="25" spans="1:18" ht="12.75">
      <c r="A25" s="194">
        <v>528</v>
      </c>
      <c r="B25" s="149" t="s">
        <v>65</v>
      </c>
      <c r="C25" s="339"/>
      <c r="D25" s="336"/>
      <c r="E25" s="337"/>
      <c r="F25" s="472">
        <f t="shared" si="0"/>
        <v>0</v>
      </c>
      <c r="G25" s="339"/>
      <c r="H25" s="336"/>
      <c r="I25" s="337"/>
      <c r="J25" s="472">
        <f t="shared" si="3"/>
        <v>0</v>
      </c>
      <c r="K25" s="339"/>
      <c r="L25" s="336"/>
      <c r="M25" s="337"/>
      <c r="N25" s="472">
        <f t="shared" si="4"/>
        <v>0</v>
      </c>
      <c r="O25" s="335"/>
      <c r="P25" s="336"/>
      <c r="Q25" s="337"/>
      <c r="R25" s="338"/>
    </row>
    <row r="26" spans="1:18" ht="12.75">
      <c r="A26" s="194">
        <v>531</v>
      </c>
      <c r="B26" s="149" t="s">
        <v>194</v>
      </c>
      <c r="C26" s="339"/>
      <c r="D26" s="336"/>
      <c r="E26" s="337"/>
      <c r="F26" s="472">
        <f t="shared" si="0"/>
        <v>0</v>
      </c>
      <c r="G26" s="339"/>
      <c r="H26" s="336"/>
      <c r="I26" s="337"/>
      <c r="J26" s="472">
        <f t="shared" si="3"/>
        <v>0</v>
      </c>
      <c r="K26" s="339"/>
      <c r="L26" s="336"/>
      <c r="M26" s="337"/>
      <c r="N26" s="472">
        <f t="shared" si="4"/>
        <v>0</v>
      </c>
      <c r="O26" s="335"/>
      <c r="P26" s="336"/>
      <c r="Q26" s="337"/>
      <c r="R26" s="338"/>
    </row>
    <row r="27" spans="1:18" ht="12.75">
      <c r="A27" s="194">
        <v>538</v>
      </c>
      <c r="B27" s="149" t="s">
        <v>195</v>
      </c>
      <c r="C27" s="339"/>
      <c r="D27" s="336"/>
      <c r="E27" s="337"/>
      <c r="F27" s="472">
        <f t="shared" si="0"/>
        <v>0</v>
      </c>
      <c r="G27" s="339"/>
      <c r="H27" s="336"/>
      <c r="I27" s="337"/>
      <c r="J27" s="472">
        <f t="shared" si="3"/>
        <v>0</v>
      </c>
      <c r="K27" s="339"/>
      <c r="L27" s="336"/>
      <c r="M27" s="337"/>
      <c r="N27" s="472">
        <f t="shared" si="4"/>
        <v>0</v>
      </c>
      <c r="O27" s="335"/>
      <c r="P27" s="336"/>
      <c r="Q27" s="337"/>
      <c r="R27" s="338"/>
    </row>
    <row r="28" spans="1:18" ht="12.75">
      <c r="A28" s="194">
        <v>544</v>
      </c>
      <c r="B28" s="149" t="s">
        <v>68</v>
      </c>
      <c r="C28" s="339"/>
      <c r="D28" s="336"/>
      <c r="E28" s="337"/>
      <c r="F28" s="475">
        <f t="shared" si="0"/>
        <v>0</v>
      </c>
      <c r="G28" s="339"/>
      <c r="H28" s="336"/>
      <c r="I28" s="337"/>
      <c r="J28" s="475">
        <f t="shared" si="3"/>
        <v>0</v>
      </c>
      <c r="K28" s="339"/>
      <c r="L28" s="336"/>
      <c r="M28" s="337"/>
      <c r="N28" s="475">
        <f t="shared" si="4"/>
        <v>0</v>
      </c>
      <c r="O28" s="335"/>
      <c r="P28" s="336"/>
      <c r="Q28" s="337"/>
      <c r="R28" s="338"/>
    </row>
    <row r="29" spans="1:18" ht="12.75">
      <c r="A29" s="194">
        <v>549</v>
      </c>
      <c r="B29" s="149" t="s">
        <v>196</v>
      </c>
      <c r="C29" s="339"/>
      <c r="D29" s="336"/>
      <c r="E29" s="337"/>
      <c r="F29" s="472">
        <f t="shared" si="0"/>
        <v>0</v>
      </c>
      <c r="G29" s="339"/>
      <c r="H29" s="336"/>
      <c r="I29" s="337"/>
      <c r="J29" s="472">
        <f t="shared" si="3"/>
        <v>0</v>
      </c>
      <c r="K29" s="339"/>
      <c r="L29" s="336"/>
      <c r="M29" s="337"/>
      <c r="N29" s="472">
        <f t="shared" si="4"/>
        <v>0</v>
      </c>
      <c r="O29" s="335"/>
      <c r="P29" s="336"/>
      <c r="Q29" s="337"/>
      <c r="R29" s="338"/>
    </row>
    <row r="30" spans="1:18" ht="12.75">
      <c r="A30" s="194">
        <v>551</v>
      </c>
      <c r="B30" s="149" t="s">
        <v>197</v>
      </c>
      <c r="C30" s="339"/>
      <c r="D30" s="336"/>
      <c r="E30" s="337"/>
      <c r="F30" s="472">
        <f t="shared" si="0"/>
        <v>0</v>
      </c>
      <c r="G30" s="339">
        <v>11.904</v>
      </c>
      <c r="H30" s="336"/>
      <c r="I30" s="337"/>
      <c r="J30" s="472">
        <f t="shared" si="3"/>
        <v>11.904</v>
      </c>
      <c r="K30" s="339">
        <v>11.904</v>
      </c>
      <c r="L30" s="336"/>
      <c r="M30" s="337"/>
      <c r="N30" s="472">
        <f t="shared" si="4"/>
        <v>11.904</v>
      </c>
      <c r="O30" s="335"/>
      <c r="P30" s="336"/>
      <c r="Q30" s="337"/>
      <c r="R30" s="338"/>
    </row>
    <row r="31" spans="1:18" ht="12.75">
      <c r="A31" s="476">
        <v>551</v>
      </c>
      <c r="B31" s="474" t="s">
        <v>198</v>
      </c>
      <c r="C31" s="339">
        <v>11.904</v>
      </c>
      <c r="D31" s="336"/>
      <c r="E31" s="337"/>
      <c r="F31" s="472">
        <f t="shared" si="0"/>
        <v>11.904</v>
      </c>
      <c r="G31" s="339"/>
      <c r="H31" s="336"/>
      <c r="I31" s="337"/>
      <c r="J31" s="472">
        <f t="shared" si="3"/>
        <v>0</v>
      </c>
      <c r="K31" s="339"/>
      <c r="L31" s="336"/>
      <c r="M31" s="337"/>
      <c r="N31" s="472">
        <f t="shared" si="4"/>
        <v>0</v>
      </c>
      <c r="O31" s="343">
        <v>11.904</v>
      </c>
      <c r="P31" s="344"/>
      <c r="Q31" s="345"/>
      <c r="R31" s="332">
        <f>SUM(O31:Q31)</f>
        <v>11.904</v>
      </c>
    </row>
    <row r="32" spans="1:18" ht="12.75">
      <c r="A32" s="194">
        <v>551</v>
      </c>
      <c r="B32" s="149" t="s">
        <v>199</v>
      </c>
      <c r="C32" s="339"/>
      <c r="D32" s="336"/>
      <c r="E32" s="337"/>
      <c r="F32" s="472">
        <f t="shared" si="0"/>
        <v>0</v>
      </c>
      <c r="G32" s="339"/>
      <c r="H32" s="336"/>
      <c r="I32" s="337"/>
      <c r="J32" s="472">
        <f t="shared" si="3"/>
        <v>0</v>
      </c>
      <c r="K32" s="339"/>
      <c r="L32" s="336"/>
      <c r="M32" s="337"/>
      <c r="N32" s="472">
        <f t="shared" si="4"/>
        <v>0</v>
      </c>
      <c r="O32" s="335"/>
      <c r="P32" s="336"/>
      <c r="Q32" s="337"/>
      <c r="R32" s="338"/>
    </row>
    <row r="33" spans="1:18" ht="12.75">
      <c r="A33" s="194">
        <v>551</v>
      </c>
      <c r="B33" s="149" t="s">
        <v>200</v>
      </c>
      <c r="C33" s="339"/>
      <c r="D33" s="336"/>
      <c r="E33" s="337"/>
      <c r="F33" s="472">
        <f t="shared" si="0"/>
        <v>0</v>
      </c>
      <c r="G33" s="339"/>
      <c r="H33" s="336"/>
      <c r="I33" s="337"/>
      <c r="J33" s="472">
        <f t="shared" si="3"/>
        <v>0</v>
      </c>
      <c r="K33" s="339"/>
      <c r="L33" s="336"/>
      <c r="M33" s="337"/>
      <c r="N33" s="472">
        <f t="shared" si="4"/>
        <v>0</v>
      </c>
      <c r="O33" s="335"/>
      <c r="P33" s="336"/>
      <c r="Q33" s="337"/>
      <c r="R33" s="338"/>
    </row>
    <row r="34" spans="1:18" ht="12.75">
      <c r="A34" s="476">
        <v>551</v>
      </c>
      <c r="B34" s="474" t="s">
        <v>201</v>
      </c>
      <c r="C34" s="339">
        <v>10.068</v>
      </c>
      <c r="D34" s="336"/>
      <c r="E34" s="337"/>
      <c r="F34" s="472">
        <f t="shared" si="0"/>
        <v>10.068</v>
      </c>
      <c r="G34" s="339">
        <v>10.068</v>
      </c>
      <c r="H34" s="336"/>
      <c r="I34" s="337"/>
      <c r="J34" s="472">
        <f t="shared" si="3"/>
        <v>10.068</v>
      </c>
      <c r="K34" s="339">
        <v>10.068</v>
      </c>
      <c r="L34" s="336"/>
      <c r="M34" s="337"/>
      <c r="N34" s="472">
        <f t="shared" si="4"/>
        <v>10.068</v>
      </c>
      <c r="O34" s="343">
        <v>10.068</v>
      </c>
      <c r="P34" s="344"/>
      <c r="Q34" s="345"/>
      <c r="R34" s="332">
        <f>SUM(O34:Q34)</f>
        <v>10.068</v>
      </c>
    </row>
    <row r="35" spans="1:18" ht="12.75">
      <c r="A35" s="194">
        <v>551</v>
      </c>
      <c r="B35" s="149" t="s">
        <v>202</v>
      </c>
      <c r="C35" s="339"/>
      <c r="D35" s="336"/>
      <c r="E35" s="337"/>
      <c r="F35" s="472">
        <f t="shared" si="0"/>
        <v>0</v>
      </c>
      <c r="G35" s="339"/>
      <c r="H35" s="336"/>
      <c r="I35" s="337"/>
      <c r="J35" s="472">
        <f t="shared" si="3"/>
        <v>0</v>
      </c>
      <c r="K35" s="339"/>
      <c r="L35" s="336"/>
      <c r="M35" s="337"/>
      <c r="N35" s="472">
        <f t="shared" si="4"/>
        <v>0</v>
      </c>
      <c r="O35" s="335"/>
      <c r="P35" s="336"/>
      <c r="Q35" s="337"/>
      <c r="R35" s="338"/>
    </row>
    <row r="36" spans="1:18" ht="12.75">
      <c r="A36" s="194">
        <v>551</v>
      </c>
      <c r="B36" s="149" t="s">
        <v>203</v>
      </c>
      <c r="C36" s="339"/>
      <c r="D36" s="336"/>
      <c r="E36" s="337"/>
      <c r="F36" s="475">
        <f t="shared" si="0"/>
        <v>0</v>
      </c>
      <c r="G36" s="339"/>
      <c r="H36" s="336"/>
      <c r="I36" s="337"/>
      <c r="J36" s="475">
        <f t="shared" si="3"/>
        <v>0</v>
      </c>
      <c r="K36" s="339"/>
      <c r="L36" s="336"/>
      <c r="M36" s="337"/>
      <c r="N36" s="475">
        <f t="shared" si="4"/>
        <v>0</v>
      </c>
      <c r="O36" s="335"/>
      <c r="P36" s="336"/>
      <c r="Q36" s="337"/>
      <c r="R36" s="338"/>
    </row>
    <row r="37" spans="1:18" ht="15" customHeight="1">
      <c r="A37" s="200">
        <v>558</v>
      </c>
      <c r="B37" s="477" t="s">
        <v>204</v>
      </c>
      <c r="C37" s="333"/>
      <c r="D37" s="353"/>
      <c r="E37" s="354"/>
      <c r="F37" s="475">
        <f t="shared" si="0"/>
        <v>0</v>
      </c>
      <c r="G37" s="333">
        <v>50</v>
      </c>
      <c r="H37" s="353"/>
      <c r="I37" s="354"/>
      <c r="J37" s="475">
        <f t="shared" si="3"/>
        <v>50</v>
      </c>
      <c r="K37" s="333">
        <v>50</v>
      </c>
      <c r="L37" s="353"/>
      <c r="M37" s="354"/>
      <c r="N37" s="475">
        <f t="shared" si="4"/>
        <v>50</v>
      </c>
      <c r="O37" s="349"/>
      <c r="P37" s="350"/>
      <c r="Q37" s="351"/>
      <c r="R37" s="352"/>
    </row>
    <row r="38" spans="1:18" ht="13.5">
      <c r="A38" s="202">
        <v>563</v>
      </c>
      <c r="B38" s="153" t="s">
        <v>205</v>
      </c>
      <c r="C38" s="333"/>
      <c r="D38" s="353"/>
      <c r="E38" s="354"/>
      <c r="F38" s="472">
        <f t="shared" si="0"/>
        <v>0</v>
      </c>
      <c r="G38" s="333"/>
      <c r="H38" s="353"/>
      <c r="I38" s="354"/>
      <c r="J38" s="472">
        <f t="shared" si="3"/>
        <v>0</v>
      </c>
      <c r="K38" s="333"/>
      <c r="L38" s="353"/>
      <c r="M38" s="354"/>
      <c r="N38" s="472">
        <f t="shared" si="4"/>
        <v>0</v>
      </c>
      <c r="O38" s="355"/>
      <c r="P38" s="353"/>
      <c r="Q38" s="354"/>
      <c r="R38" s="356"/>
    </row>
    <row r="39" spans="1:18" ht="13.5">
      <c r="A39" s="357" t="s">
        <v>19</v>
      </c>
      <c r="B39" s="358" t="s">
        <v>206</v>
      </c>
      <c r="C39" s="365">
        <f>SUM(C8+C9+C10+C15+C16+C17+C18+C19+C20+C21+C22+C23+C24+C25+C26+C27+C29+C31+C32+C33+C34+C35+C36+C38+C37+C28+C30)</f>
        <v>580.833</v>
      </c>
      <c r="D39" s="365">
        <f>SUM(D8+D9+D10+D15+D16+D17+D18+D19+D20+D21+D22+D23+D24+D25+D26+D27+D29+D31+D32+D33+D34+D35+D36+D38+D37+D28+D30)</f>
        <v>5772.280000000001</v>
      </c>
      <c r="E39" s="366">
        <f>SUM(E8+E9+E10+E15+E16+E17+E18+E19+E20+E21+E22+E23+E24+E25+E26+E27+E29+E31+E32+E33+E34+E35+E36+E38+E37+E28+E30)</f>
        <v>0</v>
      </c>
      <c r="F39" s="367">
        <f>SUM(F8+F9+F10+F15+F16+F17+F18+F19+F20+F21+F22+F23+F24+F25+F26+F27+F29+F31+F32+F33+F34+F35+F36+F38+F37+F28+F30)</f>
        <v>6353.113000000001</v>
      </c>
      <c r="G39" s="365">
        <f>SUM(G8+G9+G10+G15+G16+G17+G18+G19+G20+G21+G22+G23+G24+G25+G26+G27+G29+G31+G32+G33+G34+G35+G36+G38+G37+G28+G30)</f>
        <v>601.457</v>
      </c>
      <c r="H39" s="365">
        <f>SUM(H8+H9+H10+H15+H16+H17+H18+H19+H20+H21+H22+H23+H24+H25+H26+H27+H29+H31+H32+H33+H34+H35+H36+H38+H37+H28+H30)</f>
        <v>5772.287</v>
      </c>
      <c r="I39" s="366">
        <f>SUM(I8+I9+I10+I15+I16+I17+I18+I19+I20+I21+I22+I23+I24+I25+I26+I27+I29+I31+I32+I33+I34+I35+I36+I38+I37+I28+I30)</f>
        <v>0</v>
      </c>
      <c r="J39" s="367">
        <f>SUM(J8+J9+J10+J15+J16+J17+J18+J19+J20+J21+J22+J23+J24+J25+J26+J27+J29+J31+J32+J33+J34+J35+J36+J38+J37+J28+J30)</f>
        <v>6373.749000000001</v>
      </c>
      <c r="K39" s="365">
        <f>SUM(K8+K9+K10+K15+K16+K17+K18+K19+K20+K21+K22+K23+K24+K25+K26+K27+K29+K31+K32+K33+K34+K35+K36+K38+K37+K28+K30)</f>
        <v>601.462</v>
      </c>
      <c r="L39" s="365">
        <f>SUM(L8+L9+L10+L15+L16+L17+L18+L19+L20+L21+L22+L23+L24+L25+L26+L27+L29+L31+L32+L33+L34+L35+L36+L38+L37+L28+L30)</f>
        <v>5772.287</v>
      </c>
      <c r="M39" s="366">
        <f>SUM(M8+M9+M10+M15+M16+M17+M18+M19+M20+M21+M22+M23+M24+M25+M26+M27+M29+M31+M32+M33+M34+M35+M36+M38+M37+M28+M30)</f>
        <v>0</v>
      </c>
      <c r="N39" s="367">
        <f t="shared" si="4"/>
        <v>6373.749</v>
      </c>
      <c r="O39" s="362">
        <f>SUM(O8+O9+O10+O15+O16+O17+O18+O19+O20+O21+O22+O23+O24+O25+O26+O27+O29+O31+O32+O33+O34+O35+O36+O38+O37+O28+O30)</f>
        <v>616.384</v>
      </c>
      <c r="P39" s="362">
        <f>SUM(P8+P9+P10+P15+P16+P17+P18+P19+P20+P21+P22+P23+P24+P25+P26+P27+P29+P31+P32+P33+P34+P35+P36+P38+P37+P28+P30)</f>
        <v>6309.0199999999995</v>
      </c>
      <c r="Q39" s="363">
        <f>SUM(Q8+Q9+Q10+Q15+Q16+Q17+Q18+Q19+Q20+Q21+Q22+Q23+Q24+Q25+Q26+Q27+Q29+Q31+Q32+Q33+Q34+Q35+Q36+Q38+Q37+Q28+Q30)</f>
        <v>0</v>
      </c>
      <c r="R39" s="364">
        <f>SUM(R8+R9+R10+R15+R16+R17+R18+R19+R20+R21+R22+R23+R24+R25+R26+R27+R29+R31+R32+R33+R34+R35+R36+R38+R37+R28+R30)</f>
        <v>6925.404</v>
      </c>
    </row>
    <row r="40" spans="1:18" ht="13.5">
      <c r="A40" s="55" t="s">
        <v>207</v>
      </c>
      <c r="B40" s="59"/>
      <c r="C40" s="478"/>
      <c r="D40" s="479"/>
      <c r="E40" s="480"/>
      <c r="F40" s="472"/>
      <c r="G40" s="478"/>
      <c r="H40" s="479"/>
      <c r="I40" s="480"/>
      <c r="J40" s="472"/>
      <c r="K40" s="478"/>
      <c r="L40" s="479"/>
      <c r="M40" s="479"/>
      <c r="N40" s="472"/>
      <c r="O40" s="370"/>
      <c r="P40" s="371"/>
      <c r="Q40" s="372"/>
      <c r="R40" s="373"/>
    </row>
    <row r="41" spans="1:18" ht="12.75">
      <c r="A41" s="188">
        <v>601</v>
      </c>
      <c r="B41" s="470" t="s">
        <v>208</v>
      </c>
      <c r="C41" s="339"/>
      <c r="D41" s="336"/>
      <c r="E41" s="337"/>
      <c r="F41" s="475">
        <f aca="true" t="shared" si="7" ref="F41:F55">SUM(C41:E41)</f>
        <v>0</v>
      </c>
      <c r="G41" s="339"/>
      <c r="H41" s="336"/>
      <c r="I41" s="337"/>
      <c r="J41" s="475">
        <f aca="true" t="shared" si="8" ref="J41:J56">SUM(G41:I41)</f>
        <v>0</v>
      </c>
      <c r="K41" s="339"/>
      <c r="L41" s="336"/>
      <c r="M41" s="336"/>
      <c r="N41" s="475">
        <f aca="true" t="shared" si="9" ref="N41:N53">SUM(K41:M41)</f>
        <v>0</v>
      </c>
      <c r="O41" s="329"/>
      <c r="P41" s="330"/>
      <c r="Q41" s="331"/>
      <c r="R41" s="332"/>
    </row>
    <row r="42" spans="1:18" ht="12.75">
      <c r="A42" s="194">
        <v>602</v>
      </c>
      <c r="B42" s="149" t="s">
        <v>209</v>
      </c>
      <c r="C42" s="339"/>
      <c r="D42" s="336"/>
      <c r="E42" s="337"/>
      <c r="F42" s="475">
        <f t="shared" si="7"/>
        <v>0</v>
      </c>
      <c r="G42" s="339"/>
      <c r="H42" s="336"/>
      <c r="I42" s="337"/>
      <c r="J42" s="475">
        <f t="shared" si="8"/>
        <v>0</v>
      </c>
      <c r="K42" s="339"/>
      <c r="L42" s="336"/>
      <c r="M42" s="336"/>
      <c r="N42" s="475">
        <f t="shared" si="9"/>
        <v>0</v>
      </c>
      <c r="O42" s="335"/>
      <c r="P42" s="336"/>
      <c r="Q42" s="337"/>
      <c r="R42" s="338"/>
    </row>
    <row r="43" spans="1:18" ht="12.75">
      <c r="A43" s="476">
        <v>603</v>
      </c>
      <c r="B43" s="474" t="s">
        <v>210</v>
      </c>
      <c r="C43" s="339"/>
      <c r="D43" s="336"/>
      <c r="E43" s="337"/>
      <c r="F43" s="475">
        <f t="shared" si="7"/>
        <v>0</v>
      </c>
      <c r="G43" s="339"/>
      <c r="H43" s="336"/>
      <c r="I43" s="337"/>
      <c r="J43" s="475">
        <f t="shared" si="8"/>
        <v>0</v>
      </c>
      <c r="K43" s="339"/>
      <c r="L43" s="336"/>
      <c r="M43" s="336"/>
      <c r="N43" s="475">
        <f t="shared" si="9"/>
        <v>0</v>
      </c>
      <c r="O43" s="343"/>
      <c r="P43" s="344"/>
      <c r="Q43" s="345"/>
      <c r="R43" s="346"/>
    </row>
    <row r="44" spans="1:18" ht="12.75">
      <c r="A44" s="476">
        <v>609</v>
      </c>
      <c r="B44" s="474" t="s">
        <v>211</v>
      </c>
      <c r="C44" s="339">
        <v>12</v>
      </c>
      <c r="D44" s="336"/>
      <c r="E44" s="337"/>
      <c r="F44" s="475">
        <f t="shared" si="7"/>
        <v>12</v>
      </c>
      <c r="G44" s="339">
        <v>9.06</v>
      </c>
      <c r="H44" s="336"/>
      <c r="I44" s="337"/>
      <c r="J44" s="475">
        <f t="shared" si="8"/>
        <v>9.06</v>
      </c>
      <c r="K44" s="339">
        <v>9.06</v>
      </c>
      <c r="L44" s="336"/>
      <c r="M44" s="336"/>
      <c r="N44" s="475">
        <f t="shared" si="9"/>
        <v>9.06</v>
      </c>
      <c r="O44" s="343">
        <v>20.79</v>
      </c>
      <c r="P44" s="344"/>
      <c r="Q44" s="345"/>
      <c r="R44" s="346">
        <v>20.79</v>
      </c>
    </row>
    <row r="45" spans="1:18" ht="12.75">
      <c r="A45" s="194">
        <v>609</v>
      </c>
      <c r="B45" s="149" t="s">
        <v>212</v>
      </c>
      <c r="C45" s="339"/>
      <c r="D45" s="336"/>
      <c r="E45" s="337"/>
      <c r="F45" s="475">
        <f t="shared" si="7"/>
        <v>0</v>
      </c>
      <c r="G45" s="339"/>
      <c r="H45" s="336"/>
      <c r="I45" s="337"/>
      <c r="J45" s="475">
        <f t="shared" si="8"/>
        <v>0</v>
      </c>
      <c r="K45" s="339"/>
      <c r="L45" s="336"/>
      <c r="M45" s="336"/>
      <c r="N45" s="475">
        <f t="shared" si="9"/>
        <v>0</v>
      </c>
      <c r="O45" s="335"/>
      <c r="P45" s="336"/>
      <c r="Q45" s="337"/>
      <c r="R45" s="338"/>
    </row>
    <row r="46" spans="1:18" ht="12.75">
      <c r="A46" s="194">
        <v>641</v>
      </c>
      <c r="B46" s="149" t="s">
        <v>81</v>
      </c>
      <c r="C46" s="339"/>
      <c r="D46" s="336"/>
      <c r="E46" s="337"/>
      <c r="F46" s="475">
        <f t="shared" si="7"/>
        <v>0</v>
      </c>
      <c r="G46" s="339"/>
      <c r="H46" s="336"/>
      <c r="I46" s="337"/>
      <c r="J46" s="475">
        <f t="shared" si="8"/>
        <v>0</v>
      </c>
      <c r="K46" s="339"/>
      <c r="L46" s="336"/>
      <c r="M46" s="336"/>
      <c r="N46" s="475">
        <f t="shared" si="9"/>
        <v>0</v>
      </c>
      <c r="O46" s="335"/>
      <c r="P46" s="336"/>
      <c r="Q46" s="337"/>
      <c r="R46" s="338"/>
    </row>
    <row r="47" spans="1:18" ht="12.75">
      <c r="A47" s="194">
        <v>643</v>
      </c>
      <c r="B47" s="149" t="s">
        <v>82</v>
      </c>
      <c r="C47" s="339"/>
      <c r="D47" s="336"/>
      <c r="E47" s="337"/>
      <c r="F47" s="475">
        <f t="shared" si="7"/>
        <v>0</v>
      </c>
      <c r="G47" s="339"/>
      <c r="H47" s="336"/>
      <c r="I47" s="337"/>
      <c r="J47" s="475">
        <f t="shared" si="8"/>
        <v>0</v>
      </c>
      <c r="K47" s="339"/>
      <c r="L47" s="336"/>
      <c r="M47" s="336"/>
      <c r="N47" s="475">
        <f t="shared" si="9"/>
        <v>0</v>
      </c>
      <c r="O47" s="335"/>
      <c r="P47" s="336"/>
      <c r="Q47" s="337"/>
      <c r="R47" s="338"/>
    </row>
    <row r="48" spans="1:18" ht="12.75">
      <c r="A48" s="194">
        <v>644</v>
      </c>
      <c r="B48" s="149" t="s">
        <v>213</v>
      </c>
      <c r="C48" s="339"/>
      <c r="D48" s="336"/>
      <c r="E48" s="337"/>
      <c r="F48" s="475">
        <f t="shared" si="7"/>
        <v>0</v>
      </c>
      <c r="G48" s="339"/>
      <c r="H48" s="336"/>
      <c r="I48" s="337"/>
      <c r="J48" s="475">
        <f t="shared" si="8"/>
        <v>0</v>
      </c>
      <c r="K48" s="339"/>
      <c r="L48" s="336"/>
      <c r="M48" s="336"/>
      <c r="N48" s="475">
        <f t="shared" si="9"/>
        <v>0</v>
      </c>
      <c r="O48" s="335"/>
      <c r="P48" s="336"/>
      <c r="Q48" s="337"/>
      <c r="R48" s="338"/>
    </row>
    <row r="49" spans="1:18" ht="12.75">
      <c r="A49" s="194">
        <v>646</v>
      </c>
      <c r="B49" s="149" t="s">
        <v>84</v>
      </c>
      <c r="C49" s="339"/>
      <c r="D49" s="336"/>
      <c r="E49" s="337"/>
      <c r="F49" s="475">
        <f t="shared" si="7"/>
        <v>0</v>
      </c>
      <c r="G49" s="339"/>
      <c r="H49" s="336"/>
      <c r="I49" s="337"/>
      <c r="J49" s="475">
        <f t="shared" si="8"/>
        <v>0</v>
      </c>
      <c r="K49" s="339"/>
      <c r="L49" s="336"/>
      <c r="M49" s="336"/>
      <c r="N49" s="475">
        <f t="shared" si="9"/>
        <v>0</v>
      </c>
      <c r="O49" s="335"/>
      <c r="P49" s="336"/>
      <c r="Q49" s="337"/>
      <c r="R49" s="338"/>
    </row>
    <row r="50" spans="1:18" ht="12.75">
      <c r="A50" s="194">
        <v>648</v>
      </c>
      <c r="B50" s="474" t="s">
        <v>85</v>
      </c>
      <c r="C50" s="339"/>
      <c r="D50" s="336"/>
      <c r="E50" s="337"/>
      <c r="F50" s="475">
        <f t="shared" si="7"/>
        <v>0</v>
      </c>
      <c r="G50" s="339"/>
      <c r="H50" s="336"/>
      <c r="I50" s="337"/>
      <c r="J50" s="475">
        <f t="shared" si="8"/>
        <v>0</v>
      </c>
      <c r="K50" s="339"/>
      <c r="L50" s="336"/>
      <c r="M50" s="336"/>
      <c r="N50" s="475">
        <f t="shared" si="9"/>
        <v>0</v>
      </c>
      <c r="O50" s="343"/>
      <c r="P50" s="344"/>
      <c r="Q50" s="345"/>
      <c r="R50" s="346"/>
    </row>
    <row r="51" spans="1:18" ht="12.75">
      <c r="A51" s="194">
        <v>649</v>
      </c>
      <c r="B51" s="149" t="s">
        <v>86</v>
      </c>
      <c r="C51" s="339"/>
      <c r="D51" s="336"/>
      <c r="E51" s="337"/>
      <c r="F51" s="475">
        <f t="shared" si="7"/>
        <v>0</v>
      </c>
      <c r="G51" s="339">
        <v>4.499</v>
      </c>
      <c r="H51" s="336"/>
      <c r="I51" s="337"/>
      <c r="J51" s="475">
        <f t="shared" si="8"/>
        <v>4.499</v>
      </c>
      <c r="K51" s="339">
        <v>4.5</v>
      </c>
      <c r="L51" s="336"/>
      <c r="M51" s="336"/>
      <c r="N51" s="475">
        <f t="shared" si="9"/>
        <v>4.5</v>
      </c>
      <c r="O51" s="335"/>
      <c r="P51" s="336"/>
      <c r="Q51" s="337"/>
      <c r="R51" s="338"/>
    </row>
    <row r="52" spans="1:18" ht="12.75">
      <c r="A52" s="194">
        <v>662</v>
      </c>
      <c r="B52" s="149" t="s">
        <v>214</v>
      </c>
      <c r="C52" s="339">
        <v>0.6</v>
      </c>
      <c r="D52" s="336"/>
      <c r="E52" s="337"/>
      <c r="F52" s="475">
        <f t="shared" si="7"/>
        <v>0.6</v>
      </c>
      <c r="G52" s="339">
        <v>0.6</v>
      </c>
      <c r="H52" s="336"/>
      <c r="I52" s="337"/>
      <c r="J52" s="475">
        <f t="shared" si="8"/>
        <v>0.6</v>
      </c>
      <c r="K52" s="339">
        <v>0.6</v>
      </c>
      <c r="L52" s="336"/>
      <c r="M52" s="336"/>
      <c r="N52" s="475">
        <f t="shared" si="9"/>
        <v>0.6</v>
      </c>
      <c r="O52" s="335">
        <v>0.8</v>
      </c>
      <c r="P52" s="336"/>
      <c r="Q52" s="337"/>
      <c r="R52" s="338">
        <v>0.8</v>
      </c>
    </row>
    <row r="53" spans="1:18" ht="12.75">
      <c r="A53" s="194">
        <v>663</v>
      </c>
      <c r="B53" s="149" t="s">
        <v>215</v>
      </c>
      <c r="C53" s="339"/>
      <c r="D53" s="336"/>
      <c r="E53" s="337"/>
      <c r="F53" s="475">
        <f t="shared" si="7"/>
        <v>0</v>
      </c>
      <c r="G53" s="339"/>
      <c r="H53" s="336"/>
      <c r="I53" s="337"/>
      <c r="J53" s="475">
        <f t="shared" si="8"/>
        <v>0</v>
      </c>
      <c r="K53" s="339"/>
      <c r="L53" s="336"/>
      <c r="M53" s="336"/>
      <c r="N53" s="475">
        <f t="shared" si="9"/>
        <v>0</v>
      </c>
      <c r="O53" s="335"/>
      <c r="P53" s="336"/>
      <c r="Q53" s="337"/>
      <c r="R53" s="338"/>
    </row>
    <row r="54" spans="1:18" ht="12.75">
      <c r="A54" s="194">
        <v>672</v>
      </c>
      <c r="B54" s="481" t="s">
        <v>216</v>
      </c>
      <c r="C54" s="339"/>
      <c r="D54" s="336">
        <v>154.75</v>
      </c>
      <c r="E54" s="337"/>
      <c r="F54" s="475">
        <f t="shared" si="7"/>
        <v>154.75</v>
      </c>
      <c r="G54" s="339"/>
      <c r="H54" s="336">
        <v>154.754</v>
      </c>
      <c r="I54" s="337">
        <v>0</v>
      </c>
      <c r="J54" s="475">
        <f t="shared" si="8"/>
        <v>154.754</v>
      </c>
      <c r="K54" s="339"/>
      <c r="L54" s="336">
        <v>154.754</v>
      </c>
      <c r="M54" s="336"/>
      <c r="N54" s="475">
        <v>154.75</v>
      </c>
      <c r="O54" s="377"/>
      <c r="P54" s="378">
        <v>594.1</v>
      </c>
      <c r="Q54" s="379"/>
      <c r="R54" s="380">
        <v>594.1</v>
      </c>
    </row>
    <row r="55" spans="1:18" ht="15" customHeight="1">
      <c r="A55" s="482">
        <v>672</v>
      </c>
      <c r="B55" s="483" t="s">
        <v>217</v>
      </c>
      <c r="C55" s="333">
        <v>568.233</v>
      </c>
      <c r="D55" s="353">
        <v>5617.531</v>
      </c>
      <c r="E55" s="354"/>
      <c r="F55" s="484">
        <f t="shared" si="7"/>
        <v>6185.764</v>
      </c>
      <c r="G55" s="333">
        <v>587.298</v>
      </c>
      <c r="H55" s="353">
        <v>5617.534</v>
      </c>
      <c r="I55" s="354"/>
      <c r="J55" s="485">
        <f t="shared" si="8"/>
        <v>6204.831999999999</v>
      </c>
      <c r="K55" s="333">
        <v>587.3</v>
      </c>
      <c r="L55" s="353">
        <v>5617.534</v>
      </c>
      <c r="M55" s="353"/>
      <c r="N55" s="484">
        <f aca="true" t="shared" si="10" ref="N55:N56">SUM(K55:M55)</f>
        <v>6204.834</v>
      </c>
      <c r="O55" s="383">
        <v>594.794</v>
      </c>
      <c r="P55" s="384">
        <v>5714.917</v>
      </c>
      <c r="Q55" s="385"/>
      <c r="R55" s="386">
        <f>SUM(O55:Q55)</f>
        <v>6309.711</v>
      </c>
    </row>
    <row r="56" spans="1:18" ht="13.5">
      <c r="A56" s="486" t="s">
        <v>19</v>
      </c>
      <c r="B56" s="487" t="s">
        <v>218</v>
      </c>
      <c r="C56" s="365">
        <f>SUM(C41:C55)</f>
        <v>580.833</v>
      </c>
      <c r="D56" s="393">
        <f>SUM(D41:D55)</f>
        <v>5772.281</v>
      </c>
      <c r="E56" s="488">
        <f>SUM(E41:E55)</f>
        <v>0</v>
      </c>
      <c r="F56" s="367">
        <f>SUM(F41:F55)</f>
        <v>6353.1140000000005</v>
      </c>
      <c r="G56" s="365">
        <f>SUM(G41:G55)</f>
        <v>601.457</v>
      </c>
      <c r="H56" s="393">
        <f>SUM(H41:H55)</f>
        <v>5772.288</v>
      </c>
      <c r="I56" s="393">
        <f>SUM(I41:I55)</f>
        <v>0</v>
      </c>
      <c r="J56" s="367">
        <f t="shared" si="8"/>
        <v>6373.745</v>
      </c>
      <c r="K56" s="365">
        <f>SUM(K41:K55)</f>
        <v>601.4599999999999</v>
      </c>
      <c r="L56" s="393">
        <f>SUM(L41:L55)</f>
        <v>5772.288</v>
      </c>
      <c r="M56" s="393">
        <f>SUM(M41:M55)</f>
        <v>0</v>
      </c>
      <c r="N56" s="367">
        <f t="shared" si="10"/>
        <v>6373.748</v>
      </c>
      <c r="O56" s="362">
        <f>SUM(O41:O55)</f>
        <v>616.3839999999999</v>
      </c>
      <c r="P56" s="391">
        <f>SUM(P41:P55)</f>
        <v>6309.017000000001</v>
      </c>
      <c r="Q56" s="391">
        <f>SUM(Q41:Q55)</f>
        <v>0</v>
      </c>
      <c r="R56" s="364">
        <f>SUM(R41:R55)</f>
        <v>6925.401</v>
      </c>
    </row>
    <row r="57" spans="1:18" ht="14.25" customHeight="1">
      <c r="A57" s="489"/>
      <c r="B57" s="490" t="s">
        <v>219</v>
      </c>
      <c r="C57" s="491">
        <f>SUM(C56-C39)</f>
        <v>0</v>
      </c>
      <c r="D57" s="450">
        <f>SUM(D56-D39)</f>
        <v>0.0009999999992942321</v>
      </c>
      <c r="E57" s="450">
        <f>SUM(E56-E39)</f>
        <v>0</v>
      </c>
      <c r="F57" s="452">
        <f>SUM(F56-F39)</f>
        <v>0.0009999999992942321</v>
      </c>
      <c r="G57" s="491">
        <f>SUM(G56-G39)</f>
        <v>0</v>
      </c>
      <c r="H57" s="450">
        <v>0</v>
      </c>
      <c r="I57" s="450">
        <f>SUM(I56-I39)</f>
        <v>0</v>
      </c>
      <c r="J57" s="452">
        <v>0</v>
      </c>
      <c r="K57" s="491">
        <f>SUM(K56-K39)</f>
        <v>-0.002000000000066393</v>
      </c>
      <c r="L57" s="450">
        <f>SUM(L56-L39)</f>
        <v>0.0009999999992942321</v>
      </c>
      <c r="M57" s="450">
        <f>SUM(M56-M39)</f>
        <v>0</v>
      </c>
      <c r="N57" s="452">
        <f>SUM(N56-N39)</f>
        <v>-0.0010000000002037268</v>
      </c>
      <c r="O57" s="491">
        <f>SUM(O56-O39)</f>
        <v>0</v>
      </c>
      <c r="P57" s="450">
        <f>SUM(P56-P39)</f>
        <v>-0.002999999998792191</v>
      </c>
      <c r="Q57" s="450">
        <f>SUM(Q56-Q39)</f>
        <v>0</v>
      </c>
      <c r="R57" s="452">
        <f>SUM(R56-R39)</f>
        <v>-0.0030000000006111804</v>
      </c>
    </row>
    <row r="58" spans="1:18" ht="15">
      <c r="A58" s="401"/>
      <c r="B58" s="111"/>
      <c r="C58" s="409"/>
      <c r="D58" s="409"/>
      <c r="E58" s="409"/>
      <c r="F58" s="409"/>
      <c r="G58" s="409"/>
      <c r="H58" s="409"/>
      <c r="I58" s="409"/>
      <c r="J58" s="409"/>
      <c r="K58" s="410"/>
      <c r="L58" s="411"/>
      <c r="M58" s="411"/>
      <c r="N58" s="411"/>
      <c r="O58" s="411"/>
      <c r="P58" s="411"/>
      <c r="Q58" s="411"/>
      <c r="R58" s="411"/>
    </row>
    <row r="59" spans="1:18" ht="15">
      <c r="A59" s="401"/>
      <c r="B59" s="492" t="s">
        <v>242</v>
      </c>
      <c r="C59" s="493">
        <v>0</v>
      </c>
      <c r="D59" s="494"/>
      <c r="E59" s="495"/>
      <c r="F59" s="496">
        <f aca="true" t="shared" si="11" ref="F59:F60">SUM(C59:E59)</f>
        <v>0</v>
      </c>
      <c r="G59" s="497"/>
      <c r="H59" s="494"/>
      <c r="I59" s="495"/>
      <c r="J59" s="496">
        <f aca="true" t="shared" si="12" ref="J59:J60">SUM(G59:I59)</f>
        <v>0</v>
      </c>
      <c r="K59" s="497"/>
      <c r="L59" s="494"/>
      <c r="M59" s="495"/>
      <c r="N59" s="496">
        <f aca="true" t="shared" si="13" ref="N59:N60">SUM(K59:M59)</f>
        <v>0</v>
      </c>
      <c r="O59" s="498"/>
      <c r="P59" s="499"/>
      <c r="Q59" s="500"/>
      <c r="R59" s="496">
        <f aca="true" t="shared" si="14" ref="R59:R60">SUM(O59:Q59)</f>
        <v>0</v>
      </c>
    </row>
    <row r="60" spans="1:18" ht="15">
      <c r="A60" s="401"/>
      <c r="B60" s="501" t="s">
        <v>243</v>
      </c>
      <c r="C60" s="502">
        <v>10.068</v>
      </c>
      <c r="D60" s="503"/>
      <c r="E60" s="504"/>
      <c r="F60" s="505">
        <f t="shared" si="11"/>
        <v>10.068</v>
      </c>
      <c r="G60" s="506">
        <v>10.068</v>
      </c>
      <c r="H60" s="503"/>
      <c r="I60" s="504"/>
      <c r="J60" s="505">
        <f t="shared" si="12"/>
        <v>10.068</v>
      </c>
      <c r="K60" s="506">
        <v>10.068</v>
      </c>
      <c r="L60" s="503"/>
      <c r="M60" s="504"/>
      <c r="N60" s="505">
        <f t="shared" si="13"/>
        <v>10.068</v>
      </c>
      <c r="O60" s="507">
        <v>10.068</v>
      </c>
      <c r="P60" s="508"/>
      <c r="Q60" s="509"/>
      <c r="R60" s="505">
        <f t="shared" si="14"/>
        <v>10.068</v>
      </c>
    </row>
    <row r="61" spans="1:18" ht="15">
      <c r="A61" s="40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401"/>
      <c r="P61" s="401"/>
      <c r="Q61" s="79"/>
      <c r="R61" s="401"/>
    </row>
    <row r="62" spans="2:17" ht="15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401"/>
      <c r="P62" s="401"/>
      <c r="Q62" s="79"/>
    </row>
    <row r="63" spans="2:14" ht="12.75">
      <c r="B63" s="109" t="s">
        <v>222</v>
      </c>
      <c r="C63" s="109"/>
      <c r="D63" s="109"/>
      <c r="E63" s="109"/>
      <c r="F63" s="109"/>
      <c r="G63" s="109"/>
      <c r="H63" s="109"/>
      <c r="I63" s="109"/>
      <c r="J63" s="109" t="s">
        <v>244</v>
      </c>
      <c r="K63" s="109"/>
      <c r="L63" s="109"/>
      <c r="M63" s="109"/>
      <c r="N63" s="112" t="s">
        <v>224</v>
      </c>
    </row>
    <row r="64" spans="2:14" ht="12.75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12" t="s">
        <v>225</v>
      </c>
    </row>
    <row r="65" spans="2:13" ht="12.75">
      <c r="B65" s="109" t="s">
        <v>226</v>
      </c>
      <c r="C65" s="109"/>
      <c r="D65" s="109"/>
      <c r="E65" s="109"/>
      <c r="F65" s="109"/>
      <c r="G65" s="109"/>
      <c r="H65" s="109"/>
      <c r="I65" s="109"/>
      <c r="J65" s="111" t="s">
        <v>37</v>
      </c>
      <c r="K65" s="109"/>
      <c r="L65" s="111"/>
      <c r="M65" s="109"/>
    </row>
    <row r="69" ht="12.75">
      <c r="Q69" s="4" t="s">
        <v>245</v>
      </c>
    </row>
    <row r="70" spans="1:18" ht="15">
      <c r="A70" s="312" t="s">
        <v>246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</row>
    <row r="71" spans="1:17" ht="12.75">
      <c r="A71" s="109" t="s">
        <v>247</v>
      </c>
      <c r="O71" s="109"/>
      <c r="P71" s="109"/>
      <c r="Q71" s="109"/>
    </row>
    <row r="72" spans="1:18" ht="12.75">
      <c r="A72" s="109"/>
      <c r="C72" s="456" t="s">
        <v>233</v>
      </c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7" t="s">
        <v>234</v>
      </c>
      <c r="P72" s="457"/>
      <c r="Q72" s="457"/>
      <c r="R72" s="457"/>
    </row>
    <row r="73" spans="1:18" ht="12.75">
      <c r="A73" s="313" t="s">
        <v>173</v>
      </c>
      <c r="B73" s="418"/>
      <c r="C73" s="458" t="s">
        <v>235</v>
      </c>
      <c r="D73" s="458"/>
      <c r="E73" s="458"/>
      <c r="F73" s="458"/>
      <c r="G73" s="459" t="s">
        <v>236</v>
      </c>
      <c r="H73" s="459"/>
      <c r="I73" s="459"/>
      <c r="J73" s="459"/>
      <c r="K73" s="459" t="s">
        <v>248</v>
      </c>
      <c r="L73" s="459"/>
      <c r="M73" s="459"/>
      <c r="N73" s="459"/>
      <c r="O73" s="457"/>
      <c r="P73" s="457"/>
      <c r="Q73" s="457"/>
      <c r="R73" s="457"/>
    </row>
    <row r="74" spans="1:18" ht="24">
      <c r="A74" s="510" t="s">
        <v>177</v>
      </c>
      <c r="B74" s="511" t="s">
        <v>178</v>
      </c>
      <c r="C74" s="462" t="s">
        <v>238</v>
      </c>
      <c r="D74" s="463" t="s">
        <v>180</v>
      </c>
      <c r="E74" s="512" t="s">
        <v>229</v>
      </c>
      <c r="F74" s="513" t="s">
        <v>239</v>
      </c>
      <c r="G74" s="462" t="s">
        <v>238</v>
      </c>
      <c r="H74" s="463" t="s">
        <v>180</v>
      </c>
      <c r="I74" s="514" t="s">
        <v>229</v>
      </c>
      <c r="J74" s="514" t="s">
        <v>239</v>
      </c>
      <c r="K74" s="462" t="s">
        <v>238</v>
      </c>
      <c r="L74" s="463" t="s">
        <v>180</v>
      </c>
      <c r="M74" s="463" t="s">
        <v>229</v>
      </c>
      <c r="N74" s="513" t="s">
        <v>239</v>
      </c>
      <c r="O74" s="466" t="s">
        <v>238</v>
      </c>
      <c r="P74" s="325" t="s">
        <v>180</v>
      </c>
      <c r="Q74" s="515" t="s">
        <v>240</v>
      </c>
      <c r="R74" s="515" t="s">
        <v>239</v>
      </c>
    </row>
    <row r="75" spans="1:18" ht="19.5" customHeight="1">
      <c r="A75" s="433" t="s">
        <v>19</v>
      </c>
      <c r="B75" s="516" t="s">
        <v>206</v>
      </c>
      <c r="C75" s="517">
        <f>SUM(C55)</f>
        <v>568.233</v>
      </c>
      <c r="D75" s="518">
        <f>SUM(C39+D39-C55)</f>
        <v>5784.88</v>
      </c>
      <c r="E75" s="519">
        <f>SUM(E39)</f>
        <v>0</v>
      </c>
      <c r="F75" s="520">
        <f>SUM(F39)</f>
        <v>6353.113000000001</v>
      </c>
      <c r="G75" s="517">
        <f>SUM(G55)</f>
        <v>587.298</v>
      </c>
      <c r="H75" s="518">
        <f>SUM(G39+H39-G55)</f>
        <v>5786.446000000001</v>
      </c>
      <c r="I75" s="519">
        <f>SUM(I39)</f>
        <v>0</v>
      </c>
      <c r="J75" s="520">
        <f>SUM(J39)</f>
        <v>6373.749000000001</v>
      </c>
      <c r="K75" s="517">
        <f>SUM(K55)</f>
        <v>587.3</v>
      </c>
      <c r="L75" s="518">
        <f>SUM(K39+L39-K55)</f>
        <v>5786.449</v>
      </c>
      <c r="M75" s="521">
        <f>SUM(M39)</f>
        <v>0</v>
      </c>
      <c r="N75" s="520">
        <f>SUM(N39)</f>
        <v>6373.749</v>
      </c>
      <c r="O75" s="517">
        <f>SUM(O55)</f>
        <v>594.794</v>
      </c>
      <c r="P75" s="518">
        <f>SUM(O39+P39-O55)</f>
        <v>6330.61</v>
      </c>
      <c r="Q75" s="519">
        <f>SUM(Q39)</f>
        <v>0</v>
      </c>
      <c r="R75" s="519">
        <f>SUM(R39)</f>
        <v>6925.404</v>
      </c>
    </row>
    <row r="76" spans="1:18" ht="19.5" customHeight="1">
      <c r="A76" s="522" t="s">
        <v>19</v>
      </c>
      <c r="B76" s="523" t="s">
        <v>218</v>
      </c>
      <c r="C76" s="524">
        <f>SUM(C55)</f>
        <v>568.233</v>
      </c>
      <c r="D76" s="525">
        <f>SUM(C56+D56-C55)</f>
        <v>5784.880999999999</v>
      </c>
      <c r="E76" s="526">
        <f>SUM(E56)</f>
        <v>0</v>
      </c>
      <c r="F76" s="527">
        <f>SUM(F56)</f>
        <v>6353.1140000000005</v>
      </c>
      <c r="G76" s="524">
        <f>SUM(G55)</f>
        <v>587.298</v>
      </c>
      <c r="H76" s="525">
        <f>SUM(G56+H56-G55)</f>
        <v>5786.447</v>
      </c>
      <c r="I76" s="528">
        <f>SUM(I56)</f>
        <v>0</v>
      </c>
      <c r="J76" s="527">
        <f>SUM(J56)</f>
        <v>6373.745</v>
      </c>
      <c r="K76" s="524">
        <f>SUM(K55)</f>
        <v>587.3</v>
      </c>
      <c r="L76" s="525">
        <f>SUM(K56+L56-K55)</f>
        <v>5786.447999999999</v>
      </c>
      <c r="M76" s="526">
        <f>SUM(M56)</f>
        <v>0</v>
      </c>
      <c r="N76" s="527">
        <f>SUM(N56)</f>
        <v>6373.748</v>
      </c>
      <c r="O76" s="524">
        <f>SUM(O55)</f>
        <v>594.794</v>
      </c>
      <c r="P76" s="525">
        <f>SUM(O56+P56-O55)</f>
        <v>6330.607000000001</v>
      </c>
      <c r="Q76" s="528">
        <f>SUM(Q56)</f>
        <v>0</v>
      </c>
      <c r="R76" s="528">
        <f>SUM(R56)</f>
        <v>6925.401</v>
      </c>
    </row>
    <row r="77" spans="1:18" ht="12.75">
      <c r="A77" s="529"/>
      <c r="B77" s="530" t="s">
        <v>219</v>
      </c>
      <c r="C77" s="449">
        <f>SUM(C76-C75)</f>
        <v>0</v>
      </c>
      <c r="D77" s="491">
        <f>SUM(D76-D75)</f>
        <v>0.0009999999992942321</v>
      </c>
      <c r="E77" s="531">
        <f>SUM(E76-E75)</f>
        <v>0</v>
      </c>
      <c r="F77" s="532">
        <f>SUM(F76-F75)</f>
        <v>0.0009999999992942321</v>
      </c>
      <c r="G77" s="449">
        <f>SUM(G76-G75)</f>
        <v>0</v>
      </c>
      <c r="H77" s="491">
        <f>SUM(H76-H75)</f>
        <v>0.0009999999992942321</v>
      </c>
      <c r="I77" s="531">
        <f>SUM(I76-I75)</f>
        <v>0</v>
      </c>
      <c r="J77" s="532">
        <v>0</v>
      </c>
      <c r="K77" s="449">
        <f>SUM(K76-K75)</f>
        <v>0</v>
      </c>
      <c r="L77" s="491">
        <f>SUM(L76-L75)</f>
        <v>-0.0010000000002037268</v>
      </c>
      <c r="M77" s="531">
        <f>SUM(M76-M75)</f>
        <v>0</v>
      </c>
      <c r="N77" s="532">
        <f>SUM(N76-N75)</f>
        <v>-0.0010000000002037268</v>
      </c>
      <c r="O77" s="449">
        <f>SUM(O76-O75)</f>
        <v>0</v>
      </c>
      <c r="P77" s="491">
        <f>SUM(P76-P75)</f>
        <v>-0.002999999998792191</v>
      </c>
      <c r="Q77" s="531">
        <f>SUM(Q76-Q75)</f>
        <v>0</v>
      </c>
      <c r="R77" s="491">
        <f>SUM(R76-R75)</f>
        <v>-0.0030000000006111804</v>
      </c>
    </row>
    <row r="78" spans="3:18" ht="12.75"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</row>
    <row r="79" spans="3:18" ht="12.75"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</row>
    <row r="80" spans="2:18" ht="12.75">
      <c r="B80" s="492" t="s">
        <v>220</v>
      </c>
      <c r="C80" s="493">
        <f aca="true" t="shared" si="15" ref="C80:C81">SUM(C59)</f>
        <v>0</v>
      </c>
      <c r="D80" s="494">
        <f aca="true" t="shared" si="16" ref="D80:D81">SUM(D59)</f>
        <v>0</v>
      </c>
      <c r="E80" s="533">
        <f aca="true" t="shared" si="17" ref="E80:E81">SUM(E59)</f>
        <v>0</v>
      </c>
      <c r="F80" s="496">
        <f aca="true" t="shared" si="18" ref="F80:F81">SUM(F59)</f>
        <v>0</v>
      </c>
      <c r="G80" s="497">
        <f aca="true" t="shared" si="19" ref="G80:G81">SUM(G59)</f>
        <v>0</v>
      </c>
      <c r="H80" s="494">
        <f aca="true" t="shared" si="20" ref="H80:H81">SUM(H59)</f>
        <v>0</v>
      </c>
      <c r="I80" s="495">
        <f aca="true" t="shared" si="21" ref="I80:I81">SUM(I59)</f>
        <v>0</v>
      </c>
      <c r="J80" s="496">
        <f aca="true" t="shared" si="22" ref="J80:J81">SUM(J59)</f>
        <v>0</v>
      </c>
      <c r="K80" s="497">
        <f aca="true" t="shared" si="23" ref="K80:K81">SUM(K59)</f>
        <v>0</v>
      </c>
      <c r="L80" s="494">
        <f aca="true" t="shared" si="24" ref="L80:L81">SUM(L59)</f>
        <v>0</v>
      </c>
      <c r="M80" s="495">
        <f aca="true" t="shared" si="25" ref="M80:M81">SUM(M59)</f>
        <v>0</v>
      </c>
      <c r="N80" s="496">
        <f aca="true" t="shared" si="26" ref="N80:N81">SUM(N59)</f>
        <v>0</v>
      </c>
      <c r="O80" s="497">
        <f aca="true" t="shared" si="27" ref="O80:O81">SUM(O59)</f>
        <v>0</v>
      </c>
      <c r="P80" s="494">
        <f aca="true" t="shared" si="28" ref="P80:P81">SUM(P59)</f>
        <v>0</v>
      </c>
      <c r="Q80" s="495">
        <f aca="true" t="shared" si="29" ref="Q80:Q81">SUM(Q59)</f>
        <v>0</v>
      </c>
      <c r="R80" s="496">
        <f aca="true" t="shared" si="30" ref="R80:R81">SUM(R59)</f>
        <v>0</v>
      </c>
    </row>
    <row r="81" spans="2:18" ht="12.75">
      <c r="B81" s="501" t="s">
        <v>249</v>
      </c>
      <c r="C81" s="502">
        <f t="shared" si="15"/>
        <v>10.068</v>
      </c>
      <c r="D81" s="503">
        <f t="shared" si="16"/>
        <v>0</v>
      </c>
      <c r="E81" s="534">
        <f t="shared" si="17"/>
        <v>0</v>
      </c>
      <c r="F81" s="535">
        <f t="shared" si="18"/>
        <v>10.068</v>
      </c>
      <c r="G81" s="506">
        <f t="shared" si="19"/>
        <v>10.068</v>
      </c>
      <c r="H81" s="503">
        <f t="shared" si="20"/>
        <v>0</v>
      </c>
      <c r="I81" s="504">
        <f t="shared" si="21"/>
        <v>0</v>
      </c>
      <c r="J81" s="535">
        <f t="shared" si="22"/>
        <v>10.068</v>
      </c>
      <c r="K81" s="506">
        <f t="shared" si="23"/>
        <v>10.068</v>
      </c>
      <c r="L81" s="503">
        <f t="shared" si="24"/>
        <v>0</v>
      </c>
      <c r="M81" s="504">
        <f t="shared" si="25"/>
        <v>0</v>
      </c>
      <c r="N81" s="535">
        <f t="shared" si="26"/>
        <v>10.068</v>
      </c>
      <c r="O81" s="506">
        <f t="shared" si="27"/>
        <v>10.068</v>
      </c>
      <c r="P81" s="503">
        <f t="shared" si="28"/>
        <v>0</v>
      </c>
      <c r="Q81" s="504">
        <f t="shared" si="29"/>
        <v>0</v>
      </c>
      <c r="R81" s="535">
        <f t="shared" si="30"/>
        <v>10.068</v>
      </c>
    </row>
    <row r="82" spans="2:18" ht="15">
      <c r="B82" s="536"/>
      <c r="C82" s="536"/>
      <c r="D82" s="536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454"/>
      <c r="P82" s="537"/>
      <c r="Q82" s="538"/>
      <c r="R82" s="538"/>
    </row>
    <row r="83" spans="2:18" ht="15">
      <c r="B83" s="536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  <c r="N83" s="536"/>
      <c r="O83" s="454"/>
      <c r="P83" s="537"/>
      <c r="Q83" s="538"/>
      <c r="R83" s="538"/>
    </row>
    <row r="84" spans="2:18" ht="15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12"/>
      <c r="P84" s="112"/>
      <c r="Q84" s="79"/>
      <c r="R84" s="401"/>
    </row>
    <row r="85" spans="2:17" ht="12.75">
      <c r="B85" s="109"/>
      <c r="C85" s="109"/>
      <c r="D85" s="109"/>
      <c r="E85" s="109"/>
      <c r="F85" s="109"/>
      <c r="G85" s="109"/>
      <c r="H85" s="109"/>
      <c r="I85" s="109"/>
      <c r="J85" s="109" t="s">
        <v>244</v>
      </c>
      <c r="K85" s="109"/>
      <c r="L85" s="109"/>
      <c r="M85" s="109"/>
      <c r="N85" s="112" t="s">
        <v>224</v>
      </c>
      <c r="O85" s="112"/>
      <c r="P85" s="112"/>
      <c r="Q85" s="79"/>
    </row>
    <row r="86" spans="2:17" ht="12.75">
      <c r="B86" s="109" t="s">
        <v>222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12" t="s">
        <v>225</v>
      </c>
      <c r="O86" s="109"/>
      <c r="P86" s="109"/>
      <c r="Q86" s="109"/>
    </row>
    <row r="87" spans="2:17" ht="12.75">
      <c r="B87" s="109"/>
      <c r="C87" s="109"/>
      <c r="D87" s="109"/>
      <c r="E87" s="109"/>
      <c r="F87" s="109"/>
      <c r="G87" s="109"/>
      <c r="H87" s="109"/>
      <c r="I87" s="109"/>
      <c r="J87" s="111" t="s">
        <v>37</v>
      </c>
      <c r="K87" s="109"/>
      <c r="L87" s="111"/>
      <c r="M87" s="109"/>
      <c r="O87" s="109"/>
      <c r="P87" s="109"/>
      <c r="Q87" s="109"/>
    </row>
    <row r="88" spans="2:17" ht="12.75">
      <c r="B88" s="109" t="s">
        <v>226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</row>
  </sheetData>
  <sheetProtection selectLockedCells="1" selectUnlockedCells="1"/>
  <mergeCells count="12">
    <mergeCell ref="A3:R3"/>
    <mergeCell ref="C5:N5"/>
    <mergeCell ref="O5:R6"/>
    <mergeCell ref="C6:F6"/>
    <mergeCell ref="G6:J6"/>
    <mergeCell ref="K6:N6"/>
    <mergeCell ref="A70:R70"/>
    <mergeCell ref="C72:N72"/>
    <mergeCell ref="O72:R73"/>
    <mergeCell ref="C73:F73"/>
    <mergeCell ref="G73:J73"/>
    <mergeCell ref="K73:N73"/>
  </mergeCells>
  <printOptions/>
  <pageMargins left="0.7" right="0.7" top="0.7875" bottom="0.78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Malaníková</dc:creator>
  <cp:keywords/>
  <dc:description/>
  <cp:lastModifiedBy/>
  <cp:lastPrinted>2021-11-08T10:16:05Z</cp:lastPrinted>
  <dcterms:created xsi:type="dcterms:W3CDTF">2021-09-07T09:05:27Z</dcterms:created>
  <dcterms:modified xsi:type="dcterms:W3CDTF">2021-12-09T09:30:10Z</dcterms:modified>
  <cp:category/>
  <cp:version/>
  <cp:contentType/>
  <cp:contentStatus/>
  <cp:revision>2</cp:revision>
</cp:coreProperties>
</file>